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1015" windowHeight="9210" activeTab="1"/>
  </bookViews>
  <sheets>
    <sheet name="Riepilogo" sheetId="2" r:id="rId1"/>
    <sheet name="LISTA AUSILI" sheetId="1" r:id="rId2"/>
  </sheets>
  <definedNames>
    <definedName name="_xlnm.Print_Area" localSheetId="1">'LISTA AUSILI'!$A$2:$F$59</definedName>
  </definedNames>
  <calcPr calcId="125725"/>
</workbook>
</file>

<file path=xl/calcChain.xml><?xml version="1.0" encoding="utf-8"?>
<calcChain xmlns="http://schemas.openxmlformats.org/spreadsheetml/2006/main">
  <c r="F39" i="1"/>
  <c r="H39"/>
  <c r="C10" i="2"/>
  <c r="A10"/>
  <c r="F50" i="1"/>
  <c r="B6" i="2" l="1"/>
  <c r="D6" s="1"/>
  <c r="E50" i="1"/>
  <c r="E47"/>
  <c r="F36"/>
  <c r="F47" s="1"/>
  <c r="B10" i="2" s="1"/>
  <c r="F23" i="1"/>
  <c r="E23"/>
  <c r="F25"/>
  <c r="E25"/>
  <c r="D15" i="2" l="1"/>
  <c r="D16" s="1"/>
  <c r="D17" s="1"/>
  <c r="D10"/>
  <c r="E51" i="1"/>
  <c r="F51"/>
</calcChain>
</file>

<file path=xl/sharedStrings.xml><?xml version="1.0" encoding="utf-8"?>
<sst xmlns="http://schemas.openxmlformats.org/spreadsheetml/2006/main" count="129" uniqueCount="113">
  <si>
    <t>ELENCO_NOMENCLATORE</t>
  </si>
  <si>
    <t xml:space="preserve">DESCRIZIONE </t>
  </si>
  <si>
    <t>ISO</t>
  </si>
  <si>
    <t>*</t>
  </si>
  <si>
    <t>QUANTITA</t>
  </si>
  <si>
    <t>COSTO IN EURO</t>
  </si>
  <si>
    <t>Elenco 1</t>
  </si>
  <si>
    <t>AUSILI PER LA TERAPIA DELL'ERNIA</t>
  </si>
  <si>
    <t>03.12</t>
  </si>
  <si>
    <t>AUSILI PER LA TERAPIA E ADDESTRAMENTO</t>
  </si>
  <si>
    <t>03.48</t>
  </si>
  <si>
    <t>ORTESI SPINALE</t>
  </si>
  <si>
    <t>06.03</t>
  </si>
  <si>
    <t>APPARECCHI ORTOPEDICI PER ARTO SUPERIORE</t>
  </si>
  <si>
    <t>06.06</t>
  </si>
  <si>
    <t>APPARECCHI ORTOPEDICI PER ARTO INFERIORESUPERIORE</t>
  </si>
  <si>
    <t>06.12</t>
  </si>
  <si>
    <t>PROTESI DI ARTO SUPERIORE</t>
  </si>
  <si>
    <t>06.18</t>
  </si>
  <si>
    <t>PROTESI DI ARTO INFERIORE</t>
  </si>
  <si>
    <t>06.24</t>
  </si>
  <si>
    <t>PROTESI COSMETICHE E NON FUNZIONALI DI ARTO INFERIORE INCLUSI RIEMPITIVI PER COSCIA E POLPACCIO</t>
  </si>
  <si>
    <t>06.27</t>
  </si>
  <si>
    <t>CALZATURE ORTOPEDICHE</t>
  </si>
  <si>
    <t>06.33</t>
  </si>
  <si>
    <t>DEAMBULATORI *</t>
  </si>
  <si>
    <t>12.06</t>
  </si>
  <si>
    <t>12.21</t>
  </si>
  <si>
    <t>CARROZZINE AD AUTOSPINTI E AGGIUNTIVI</t>
  </si>
  <si>
    <t>12.21.06/09</t>
  </si>
  <si>
    <t>BRACCIOLI E COMPON AGGIUNTIVI *</t>
  </si>
  <si>
    <t>12.24</t>
  </si>
  <si>
    <t>VEICOLI</t>
  </si>
  <si>
    <t>12.27</t>
  </si>
  <si>
    <t>AUSILI PER LA POSIZIONE SEDUTA</t>
  </si>
  <si>
    <t>18.09</t>
  </si>
  <si>
    <t>LETTI AGGIUNTIVI</t>
  </si>
  <si>
    <t>18.12</t>
  </si>
  <si>
    <t>PROTESI OCULARI</t>
  </si>
  <si>
    <t>06.30,21</t>
  </si>
  <si>
    <t>21.03.06.003</t>
  </si>
  <si>
    <t>21.03.06.180</t>
  </si>
  <si>
    <t>DISPOSITIVI OTTICI CORRETTIVI</t>
  </si>
  <si>
    <t>21.03</t>
  </si>
  <si>
    <t>AUSILI PER L'UDITO</t>
  </si>
  <si>
    <t>21.45</t>
  </si>
  <si>
    <t>Elenco 1 Totale</t>
  </si>
  <si>
    <t>Elenco 2</t>
  </si>
  <si>
    <t>AUSILI ANTI DECUBITO</t>
  </si>
  <si>
    <t>03.33</t>
  </si>
  <si>
    <t>PROTESI NON DI ARTO</t>
  </si>
  <si>
    <t>06.30</t>
  </si>
  <si>
    <t>VESTITI E CALZATURE</t>
  </si>
  <si>
    <t>09.03</t>
  </si>
  <si>
    <t>AUSILI DI PROTEZIONE DEL CORPO</t>
  </si>
  <si>
    <t>09.06</t>
  </si>
  <si>
    <t>AUSILI PER LA CURA E PROTEZIONE PERSONALE</t>
  </si>
  <si>
    <t>09.12</t>
  </si>
  <si>
    <t>TRACHEOPTOMIA</t>
  </si>
  <si>
    <t>09.15</t>
  </si>
  <si>
    <t>AUSILI PER STOMIE</t>
  </si>
  <si>
    <t>09.18</t>
  </si>
  <si>
    <t>AUSILI PER LA PREVENZIONE E TRATTAMENTO LESIONI CUTANEE</t>
  </si>
  <si>
    <t>09.21</t>
  </si>
  <si>
    <t>CATETERI VESCICALI ED ESTERNI</t>
  </si>
  <si>
    <t>09.24</t>
  </si>
  <si>
    <t>RACCOGLITORE PER URINA</t>
  </si>
  <si>
    <t>09.27</t>
  </si>
  <si>
    <t>AUSILI ASSORBENTI  L'URINA E ACCESSORI</t>
  </si>
  <si>
    <t>09.30</t>
  </si>
  <si>
    <t>***</t>
  </si>
  <si>
    <t>AUSILI  PER LA DEAMBULAZIONE UTILIZZATI CON UN BRACCIO</t>
  </si>
  <si>
    <t>12.03</t>
  </si>
  <si>
    <t>CARROZZINE</t>
  </si>
  <si>
    <t>AUSILI PER SOLLEVAMENTO (SOLLEVAPERSONE)</t>
  </si>
  <si>
    <t>12.36</t>
  </si>
  <si>
    <t>LETTI E AGGIUNTIVI</t>
  </si>
  <si>
    <t>AUSILI OTTICI ELETTRONICI</t>
  </si>
  <si>
    <t>21.06</t>
  </si>
  <si>
    <t>PERIFERICHE IMPUT E OUTPUT E ACCESSORI</t>
  </si>
  <si>
    <t>21.09</t>
  </si>
  <si>
    <t>MACCHINE DA SCRIVERE E SISTEMI DI ELABORAZIONE TESTI</t>
  </si>
  <si>
    <t>21.15</t>
  </si>
  <si>
    <t>AUSILI PER COMUNICAZIONE INTERPERSONALE</t>
  </si>
  <si>
    <t>21.42</t>
  </si>
  <si>
    <t>Elenco 2 Totale</t>
  </si>
  <si>
    <t>AUSILI PER LA TERAPIA RESPIRATORIA</t>
  </si>
  <si>
    <t>03.03</t>
  </si>
  <si>
    <t>**</t>
  </si>
  <si>
    <t>Elenco 3</t>
  </si>
  <si>
    <t>APPARECCHIATURE DI SOLLEVAMENTO MONTASCALE</t>
  </si>
  <si>
    <t>18.30</t>
  </si>
  <si>
    <t>Elenco 3 Totale</t>
  </si>
  <si>
    <t>Totale complessivo</t>
  </si>
  <si>
    <t xml:space="preserve">* </t>
  </si>
  <si>
    <t>PRODOTTO NON INSERITO NELL'ELENCO REGIONALE</t>
  </si>
  <si>
    <t>Cespiti _ da non considerare nei costi dell'esercizio</t>
  </si>
  <si>
    <t>quantita che non considera il numero di pannoloni consegnati ma solo il costo</t>
  </si>
  <si>
    <t>****</t>
  </si>
  <si>
    <t>ELENCO 1</t>
  </si>
  <si>
    <t>ELENCO 2</t>
  </si>
  <si>
    <t>ELENCO 3</t>
  </si>
  <si>
    <t>Totale Assistiti</t>
  </si>
  <si>
    <t>Spesa protesica anno 2016</t>
  </si>
  <si>
    <t>Numero Assistiti anno 2016</t>
  </si>
  <si>
    <t>Totale Spesa</t>
  </si>
  <si>
    <t>QUANTITA' E COSTO DEI PRESIDI EROGATI ANNO 2016  - ASL RIETI 120110</t>
  </si>
  <si>
    <t>ILCOSTO DELLA PROTESICA SARA PIU ALTO DI  189.000 PER IL SERVIZIO RESO DALLA SOCIETA CHE EFFETTUA IL RITIRO E RIGENERAZIONE DELLE CARROZZINE E DEAMBULATORI</t>
  </si>
  <si>
    <t xml:space="preserve">SPESA  AUSILI IN CONTO ECONOMICO </t>
  </si>
  <si>
    <t>SPESA PER RIGENERAZIONE CARROZZINE</t>
  </si>
  <si>
    <t>TOTALE CONTO ECONOMICO</t>
  </si>
  <si>
    <t>SPESA AUSILI IN CONTO PATRIMONIALE</t>
  </si>
  <si>
    <t xml:space="preserve">DEAMBULATORI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</si>
</sst>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[$€-410]\ * #,##0.00_-;\-[$€-410]\ * #,##0.00_-;_-[$€-410]\ * &quot;-&quot;??_-;_-@_-"/>
    <numFmt numFmtId="165" formatCode="_-[$€-410]\ * #,##0_-;\-[$€-410]\ * #,##0_-;_-[$€-410]\ 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59">
    <xf numFmtId="0" fontId="0" fillId="0" borderId="0" xfId="0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3" xfId="0" applyNumberFormat="1" applyFont="1" applyFill="1" applyBorder="1" applyAlignment="1"/>
    <xf numFmtId="0" fontId="1" fillId="0" borderId="3" xfId="0" applyNumberFormat="1" applyFont="1" applyFill="1" applyBorder="1" applyAlignment="1"/>
    <xf numFmtId="3" fontId="1" fillId="0" borderId="3" xfId="1" applyNumberFormat="1" applyFont="1" applyFill="1" applyBorder="1" applyAlignment="1"/>
    <xf numFmtId="0" fontId="4" fillId="0" borderId="0" xfId="0" applyNumberFormat="1" applyFont="1" applyFill="1" applyBorder="1" applyAlignment="1"/>
    <xf numFmtId="0" fontId="3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3" fontId="1" fillId="0" borderId="2" xfId="1" applyNumberFormat="1" applyFont="1" applyFill="1" applyBorder="1" applyAlignment="1"/>
    <xf numFmtId="0" fontId="3" fillId="0" borderId="4" xfId="0" applyNumberFormat="1" applyFont="1" applyFill="1" applyBorder="1" applyAlignment="1"/>
    <xf numFmtId="0" fontId="1" fillId="0" borderId="4" xfId="0" applyNumberFormat="1" applyFont="1" applyFill="1" applyBorder="1" applyAlignment="1"/>
    <xf numFmtId="3" fontId="1" fillId="0" borderId="4" xfId="1" applyNumberFormat="1" applyFont="1" applyFill="1" applyBorder="1" applyAlignment="1"/>
    <xf numFmtId="0" fontId="3" fillId="0" borderId="5" xfId="0" applyNumberFormat="1" applyFont="1" applyFill="1" applyBorder="1" applyAlignment="1"/>
    <xf numFmtId="0" fontId="1" fillId="0" borderId="5" xfId="0" applyNumberFormat="1" applyFont="1" applyFill="1" applyBorder="1" applyAlignment="1"/>
    <xf numFmtId="3" fontId="1" fillId="0" borderId="5" xfId="1" applyNumberFormat="1" applyFont="1" applyFill="1" applyBorder="1" applyAlignment="1"/>
    <xf numFmtId="0" fontId="2" fillId="0" borderId="1" xfId="0" applyNumberFormat="1" applyFont="1" applyFill="1" applyBorder="1" applyAlignment="1"/>
    <xf numFmtId="0" fontId="5" fillId="0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3" fontId="2" fillId="0" borderId="2" xfId="1" applyNumberFormat="1" applyFont="1" applyFill="1" applyBorder="1" applyAlignment="1"/>
    <xf numFmtId="0" fontId="2" fillId="0" borderId="3" xfId="0" applyNumberFormat="1" applyFont="1" applyFill="1" applyBorder="1" applyAlignment="1"/>
    <xf numFmtId="3" fontId="2" fillId="0" borderId="3" xfId="1" applyNumberFormat="1" applyFont="1" applyFill="1" applyBorder="1" applyAlignment="1"/>
    <xf numFmtId="0" fontId="2" fillId="0" borderId="6" xfId="0" applyNumberFormat="1" applyFont="1" applyFill="1" applyBorder="1" applyAlignment="1"/>
    <xf numFmtId="0" fontId="5" fillId="0" borderId="4" xfId="0" applyNumberFormat="1" applyFont="1" applyFill="1" applyBorder="1" applyAlignment="1"/>
    <xf numFmtId="0" fontId="2" fillId="0" borderId="4" xfId="0" applyNumberFormat="1" applyFont="1" applyFill="1" applyBorder="1" applyAlignment="1"/>
    <xf numFmtId="3" fontId="2" fillId="0" borderId="4" xfId="1" applyNumberFormat="1" applyFont="1" applyFill="1" applyBorder="1" applyAlignment="1"/>
    <xf numFmtId="0" fontId="2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2" fillId="0" borderId="8" xfId="0" applyNumberFormat="1" applyFont="1" applyFill="1" applyBorder="1" applyAlignment="1"/>
    <xf numFmtId="3" fontId="2" fillId="0" borderId="8" xfId="1" applyNumberFormat="1" applyFont="1" applyFill="1" applyBorder="1" applyAlignment="1"/>
    <xf numFmtId="0" fontId="5" fillId="0" borderId="0" xfId="0" applyNumberFormat="1" applyFont="1" applyFill="1" applyBorder="1" applyAlignment="1"/>
    <xf numFmtId="3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/>
    <xf numFmtId="0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" fontId="0" fillId="0" borderId="0" xfId="1" applyNumberFormat="1" applyFont="1" applyFill="1" applyBorder="1" applyAlignment="1"/>
    <xf numFmtId="0" fontId="2" fillId="0" borderId="2" xfId="0" applyNumberFormat="1" applyFont="1" applyFill="1" applyBorder="1" applyAlignment="1">
      <alignment horizontal="center" vertical="center"/>
    </xf>
    <xf numFmtId="3" fontId="0" fillId="0" borderId="2" xfId="1" applyNumberFormat="1" applyFont="1" applyFill="1" applyBorder="1" applyAlignment="1"/>
    <xf numFmtId="3" fontId="0" fillId="0" borderId="2" xfId="0" applyNumberFormat="1" applyFont="1" applyFill="1" applyBorder="1" applyAlignment="1"/>
    <xf numFmtId="0" fontId="0" fillId="0" borderId="0" xfId="0" applyNumberFormat="1" applyFill="1" applyBorder="1" applyAlignment="1"/>
    <xf numFmtId="3" fontId="2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2" fillId="2" borderId="1" xfId="0" applyNumberFormat="1" applyFont="1" applyFill="1" applyBorder="1" applyAlignment="1">
      <alignment wrapText="1"/>
    </xf>
    <xf numFmtId="165" fontId="1" fillId="0" borderId="3" xfId="1" applyNumberFormat="1" applyFont="1" applyFill="1" applyBorder="1" applyAlignment="1"/>
    <xf numFmtId="165" fontId="1" fillId="0" borderId="2" xfId="1" applyNumberFormat="1" applyFont="1" applyFill="1" applyBorder="1" applyAlignment="1"/>
    <xf numFmtId="165" fontId="1" fillId="0" borderId="4" xfId="1" applyNumberFormat="1" applyFont="1" applyFill="1" applyBorder="1" applyAlignment="1"/>
    <xf numFmtId="165" fontId="1" fillId="0" borderId="5" xfId="1" applyNumberFormat="1" applyFont="1" applyFill="1" applyBorder="1" applyAlignment="1"/>
    <xf numFmtId="165" fontId="2" fillId="0" borderId="2" xfId="1" applyNumberFormat="1" applyFont="1" applyFill="1" applyBorder="1" applyAlignment="1"/>
    <xf numFmtId="165" fontId="2" fillId="0" borderId="3" xfId="1" applyNumberFormat="1" applyFont="1" applyFill="1" applyBorder="1" applyAlignment="1"/>
    <xf numFmtId="165" fontId="2" fillId="0" borderId="4" xfId="1" applyNumberFormat="1" applyFont="1" applyFill="1" applyBorder="1" applyAlignment="1"/>
    <xf numFmtId="165" fontId="2" fillId="0" borderId="8" xfId="1" applyNumberFormat="1" applyFont="1" applyFill="1" applyBorder="1" applyAlignment="1"/>
    <xf numFmtId="165" fontId="0" fillId="0" borderId="0" xfId="0" applyNumberFormat="1" applyFont="1" applyFill="1" applyBorder="1" applyAlignment="1"/>
    <xf numFmtId="3" fontId="0" fillId="0" borderId="0" xfId="1" applyNumberFormat="1" applyFont="1" applyFill="1" applyBorder="1" applyAlignment="1"/>
    <xf numFmtId="3" fontId="0" fillId="0" borderId="0" xfId="0" applyNumberFormat="1" applyFont="1" applyFill="1" applyBorder="1" applyAlignment="1"/>
    <xf numFmtId="165" fontId="0" fillId="0" borderId="3" xfId="1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justify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22"/>
  <sheetViews>
    <sheetView workbookViewId="0">
      <selection activeCell="D35" sqref="D35"/>
    </sheetView>
  </sheetViews>
  <sheetFormatPr defaultRowHeight="12.75"/>
  <cols>
    <col min="1" max="1" width="12.5703125" style="5" customWidth="1"/>
    <col min="2" max="2" width="15.140625" style="5" customWidth="1"/>
    <col min="3" max="3" width="12.140625" style="5" customWidth="1"/>
    <col min="4" max="4" width="14.5703125" style="5" customWidth="1"/>
    <col min="5" max="6" width="17.7109375" style="5" customWidth="1"/>
    <col min="7" max="16384" width="9.140625" style="5"/>
  </cols>
  <sheetData>
    <row r="4" spans="1:4">
      <c r="A4" s="4" t="s">
        <v>104</v>
      </c>
      <c r="B4" s="4"/>
    </row>
    <row r="5" spans="1:4">
      <c r="A5" s="39" t="s">
        <v>99</v>
      </c>
      <c r="B5" s="39" t="s">
        <v>100</v>
      </c>
      <c r="C5" s="39" t="s">
        <v>101</v>
      </c>
      <c r="D5" s="39" t="s">
        <v>102</v>
      </c>
    </row>
    <row r="6" spans="1:4">
      <c r="A6" s="40">
        <v>3518</v>
      </c>
      <c r="B6" s="40">
        <f>1571+4571</f>
        <v>6142</v>
      </c>
      <c r="C6" s="40">
        <v>46</v>
      </c>
      <c r="D6" s="41">
        <f>+C6+B6+A6</f>
        <v>9706</v>
      </c>
    </row>
    <row r="8" spans="1:4">
      <c r="A8" s="4" t="s">
        <v>103</v>
      </c>
    </row>
    <row r="9" spans="1:4">
      <c r="A9" s="39" t="s">
        <v>99</v>
      </c>
      <c r="B9" s="39" t="s">
        <v>100</v>
      </c>
      <c r="C9" s="39" t="s">
        <v>101</v>
      </c>
      <c r="D9" s="39" t="s">
        <v>105</v>
      </c>
    </row>
    <row r="10" spans="1:4">
      <c r="A10" s="40">
        <f>+'LISTA AUSILI'!F25</f>
        <v>2156901.7699999996</v>
      </c>
      <c r="B10" s="40">
        <f>+'LISTA AUSILI'!F47</f>
        <v>1697097.9800000051</v>
      </c>
      <c r="C10" s="40">
        <f>+'LISTA AUSILI'!F50</f>
        <v>150662.07</v>
      </c>
      <c r="D10" s="41">
        <f>+A10+B10+C10</f>
        <v>4004661.8200000045</v>
      </c>
    </row>
    <row r="11" spans="1:4">
      <c r="A11" s="36"/>
      <c r="B11" s="37"/>
    </row>
    <row r="12" spans="1:4">
      <c r="A12" s="36"/>
      <c r="B12" s="37"/>
    </row>
    <row r="13" spans="1:4">
      <c r="A13" s="42"/>
      <c r="B13" s="37"/>
      <c r="D13" s="43"/>
    </row>
    <row r="14" spans="1:4">
      <c r="A14" s="42" t="s">
        <v>111</v>
      </c>
      <c r="B14" s="37"/>
      <c r="D14" s="56">
        <v>150662</v>
      </c>
    </row>
    <row r="15" spans="1:4">
      <c r="A15" s="42" t="s">
        <v>108</v>
      </c>
      <c r="B15" s="37"/>
      <c r="D15" s="56">
        <f>+A10+B10</f>
        <v>3853999.7500000047</v>
      </c>
    </row>
    <row r="16" spans="1:4">
      <c r="A16" s="42" t="s">
        <v>109</v>
      </c>
      <c r="B16" s="37"/>
      <c r="D16" s="56">
        <f>4043000-D15</f>
        <v>189000.24999999534</v>
      </c>
    </row>
    <row r="17" spans="1:4">
      <c r="A17" s="42" t="s">
        <v>110</v>
      </c>
      <c r="B17" s="37"/>
      <c r="D17" s="56">
        <f>+D15+D16</f>
        <v>4043000</v>
      </c>
    </row>
    <row r="18" spans="1:4">
      <c r="B18" s="37"/>
    </row>
    <row r="19" spans="1:4">
      <c r="B19" s="37"/>
    </row>
    <row r="20" spans="1:4">
      <c r="B20" s="37"/>
    </row>
    <row r="21" spans="1:4">
      <c r="B21" s="37"/>
    </row>
    <row r="22" spans="1:4">
      <c r="B22" s="37"/>
    </row>
  </sheetData>
  <pageMargins left="1.5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66"/>
  <sheetViews>
    <sheetView tabSelected="1" workbookViewId="0">
      <selection activeCell="B65" sqref="B65"/>
    </sheetView>
  </sheetViews>
  <sheetFormatPr defaultRowHeight="12.75"/>
  <cols>
    <col min="1" max="1" width="9.140625" style="5" customWidth="1"/>
    <col min="2" max="2" width="49.7109375" style="37" customWidth="1"/>
    <col min="3" max="3" width="11.140625" style="5" customWidth="1"/>
    <col min="4" max="4" width="3.5703125" style="5" customWidth="1"/>
    <col min="5" max="5" width="13.140625" style="5" customWidth="1"/>
    <col min="6" max="6" width="14.5703125" style="38" bestFit="1" customWidth="1"/>
    <col min="7" max="7" width="9.140625" style="5"/>
    <col min="8" max="8" width="12.85546875" style="5" bestFit="1" customWidth="1"/>
    <col min="9" max="16384" width="9.140625" style="5"/>
  </cols>
  <sheetData>
    <row r="2" spans="1:7" ht="15.75">
      <c r="A2" s="44" t="s">
        <v>106</v>
      </c>
      <c r="B2" s="44"/>
    </row>
    <row r="4" spans="1:7" ht="51">
      <c r="A4" s="45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4"/>
    </row>
    <row r="5" spans="1:7">
      <c r="A5" s="5" t="s">
        <v>6</v>
      </c>
      <c r="B5" s="6" t="s">
        <v>7</v>
      </c>
      <c r="C5" s="7" t="s">
        <v>8</v>
      </c>
      <c r="D5" s="7"/>
      <c r="E5" s="8">
        <v>8</v>
      </c>
      <c r="F5" s="46">
        <v>652.79</v>
      </c>
    </row>
    <row r="6" spans="1:7">
      <c r="B6" s="6" t="s">
        <v>9</v>
      </c>
      <c r="C6" s="7" t="s">
        <v>10</v>
      </c>
      <c r="D6" s="7" t="s">
        <v>3</v>
      </c>
      <c r="E6" s="8">
        <v>44</v>
      </c>
      <c r="F6" s="46">
        <v>11241.470000000001</v>
      </c>
    </row>
    <row r="7" spans="1:7">
      <c r="B7" s="6" t="s">
        <v>11</v>
      </c>
      <c r="C7" s="7" t="s">
        <v>12</v>
      </c>
      <c r="D7" s="7"/>
      <c r="E7" s="8">
        <v>1015</v>
      </c>
      <c r="F7" s="46">
        <v>185981.55999999933</v>
      </c>
    </row>
    <row r="8" spans="1:7">
      <c r="B8" s="6" t="s">
        <v>13</v>
      </c>
      <c r="C8" s="7" t="s">
        <v>14</v>
      </c>
      <c r="D8" s="7"/>
      <c r="E8" s="8">
        <v>90</v>
      </c>
      <c r="F8" s="46">
        <v>12244.270000000002</v>
      </c>
    </row>
    <row r="9" spans="1:7">
      <c r="B9" s="6" t="s">
        <v>15</v>
      </c>
      <c r="C9" s="7" t="s">
        <v>16</v>
      </c>
      <c r="D9" s="7"/>
      <c r="E9" s="8">
        <v>9063</v>
      </c>
      <c r="F9" s="46">
        <v>475626.75999999914</v>
      </c>
    </row>
    <row r="10" spans="1:7">
      <c r="B10" s="6" t="s">
        <v>17</v>
      </c>
      <c r="C10" s="7" t="s">
        <v>18</v>
      </c>
      <c r="D10" s="7"/>
      <c r="E10" s="8">
        <v>15</v>
      </c>
      <c r="F10" s="46">
        <v>2458.3899999999994</v>
      </c>
    </row>
    <row r="11" spans="1:7">
      <c r="B11" s="6" t="s">
        <v>19</v>
      </c>
      <c r="C11" s="7" t="s">
        <v>20</v>
      </c>
      <c r="D11" s="7"/>
      <c r="E11" s="8">
        <v>218</v>
      </c>
      <c r="F11" s="46">
        <v>91813.270000000048</v>
      </c>
    </row>
    <row r="12" spans="1:7">
      <c r="B12" s="6" t="s">
        <v>21</v>
      </c>
      <c r="C12" s="7" t="s">
        <v>22</v>
      </c>
      <c r="D12" s="7"/>
      <c r="E12" s="8">
        <v>1</v>
      </c>
      <c r="F12" s="46">
        <v>214.57</v>
      </c>
    </row>
    <row r="13" spans="1:7" s="9" customFormat="1">
      <c r="B13" s="6" t="s">
        <v>23</v>
      </c>
      <c r="C13" s="7" t="s">
        <v>24</v>
      </c>
      <c r="D13" s="7"/>
      <c r="E13" s="8">
        <v>5185</v>
      </c>
      <c r="F13" s="46">
        <v>427540.12000000436</v>
      </c>
    </row>
    <row r="14" spans="1:7">
      <c r="B14" s="6" t="s">
        <v>112</v>
      </c>
      <c r="C14" s="7" t="s">
        <v>26</v>
      </c>
      <c r="D14" s="7"/>
      <c r="E14" s="8">
        <v>30</v>
      </c>
      <c r="F14" s="46">
        <v>865.9</v>
      </c>
    </row>
    <row r="15" spans="1:7">
      <c r="B15" s="10" t="s">
        <v>28</v>
      </c>
      <c r="C15" s="11" t="s">
        <v>29</v>
      </c>
      <c r="D15" s="11"/>
      <c r="E15" s="12">
        <v>298</v>
      </c>
      <c r="F15" s="47">
        <v>177230.62</v>
      </c>
    </row>
    <row r="16" spans="1:7">
      <c r="B16" s="6" t="s">
        <v>30</v>
      </c>
      <c r="C16" s="7" t="s">
        <v>31</v>
      </c>
      <c r="D16" s="7" t="s">
        <v>3</v>
      </c>
      <c r="E16" s="8">
        <v>661</v>
      </c>
      <c r="F16" s="46">
        <v>69064.120000000068</v>
      </c>
    </row>
    <row r="17" spans="1:6">
      <c r="B17" s="6" t="s">
        <v>32</v>
      </c>
      <c r="C17" s="7" t="s">
        <v>33</v>
      </c>
      <c r="D17" s="7"/>
      <c r="E17" s="8">
        <v>7</v>
      </c>
      <c r="F17" s="46">
        <v>1036.95</v>
      </c>
    </row>
    <row r="18" spans="1:6">
      <c r="B18" s="6" t="s">
        <v>34</v>
      </c>
      <c r="C18" s="7" t="s">
        <v>35</v>
      </c>
      <c r="D18" s="7"/>
      <c r="E18" s="8">
        <v>327</v>
      </c>
      <c r="F18" s="46">
        <v>129346.13999999998</v>
      </c>
    </row>
    <row r="19" spans="1:6">
      <c r="B19" s="6" t="s">
        <v>36</v>
      </c>
      <c r="C19" s="7" t="s">
        <v>37</v>
      </c>
      <c r="D19" s="7" t="s">
        <v>3</v>
      </c>
      <c r="E19" s="8">
        <v>57</v>
      </c>
      <c r="F19" s="46">
        <v>2966.5000000000018</v>
      </c>
    </row>
    <row r="20" spans="1:6">
      <c r="B20" s="13" t="s">
        <v>38</v>
      </c>
      <c r="C20" s="14" t="s">
        <v>39</v>
      </c>
      <c r="D20" s="14"/>
      <c r="E20" s="15">
        <v>45</v>
      </c>
      <c r="F20" s="48">
        <v>19770.87</v>
      </c>
    </row>
    <row r="21" spans="1:6">
      <c r="B21" s="6" t="s">
        <v>38</v>
      </c>
      <c r="C21" s="7" t="s">
        <v>40</v>
      </c>
      <c r="D21" s="7"/>
      <c r="E21" s="8">
        <v>4</v>
      </c>
      <c r="F21" s="46">
        <v>187.36</v>
      </c>
    </row>
    <row r="22" spans="1:6">
      <c r="B22" s="16" t="s">
        <v>38</v>
      </c>
      <c r="C22" s="17" t="s">
        <v>41</v>
      </c>
      <c r="D22" s="17"/>
      <c r="E22" s="18">
        <v>0</v>
      </c>
      <c r="F22" s="49">
        <v>0</v>
      </c>
    </row>
    <row r="23" spans="1:6">
      <c r="B23" s="6" t="s">
        <v>42</v>
      </c>
      <c r="C23" s="7" t="s">
        <v>43</v>
      </c>
      <c r="D23" s="7"/>
      <c r="E23" s="8">
        <f>27-4</f>
        <v>23</v>
      </c>
      <c r="F23" s="46">
        <f>1141.65-187.36</f>
        <v>954.29000000000008</v>
      </c>
    </row>
    <row r="24" spans="1:6">
      <c r="B24" s="6" t="s">
        <v>44</v>
      </c>
      <c r="C24" s="7" t="s">
        <v>45</v>
      </c>
      <c r="D24" s="7"/>
      <c r="E24" s="8">
        <v>1831</v>
      </c>
      <c r="F24" s="46">
        <v>547705.81999999657</v>
      </c>
    </row>
    <row r="25" spans="1:6">
      <c r="A25" s="19" t="s">
        <v>46</v>
      </c>
      <c r="B25" s="20"/>
      <c r="C25" s="21"/>
      <c r="D25" s="21"/>
      <c r="E25" s="22">
        <f>SUM(E5:E24)</f>
        <v>18922</v>
      </c>
      <c r="F25" s="50">
        <f>SUM(F5:F24)</f>
        <v>2156901.7699999996</v>
      </c>
    </row>
    <row r="26" spans="1:6">
      <c r="A26" s="5" t="s">
        <v>47</v>
      </c>
      <c r="B26" s="6" t="s">
        <v>48</v>
      </c>
      <c r="C26" s="7" t="s">
        <v>49</v>
      </c>
      <c r="D26" s="7"/>
      <c r="E26" s="8">
        <v>707</v>
      </c>
      <c r="F26" s="46">
        <v>79774.71000000021</v>
      </c>
    </row>
    <row r="27" spans="1:6">
      <c r="B27" s="6" t="s">
        <v>50</v>
      </c>
      <c r="C27" s="7" t="s">
        <v>51</v>
      </c>
      <c r="D27" s="7"/>
      <c r="E27" s="8">
        <v>53</v>
      </c>
      <c r="F27" s="46">
        <v>4385.99</v>
      </c>
    </row>
    <row r="28" spans="1:6">
      <c r="B28" s="6" t="s">
        <v>52</v>
      </c>
      <c r="C28" s="7" t="s">
        <v>53</v>
      </c>
      <c r="D28" s="7"/>
      <c r="E28" s="8">
        <v>4</v>
      </c>
      <c r="F28" s="46">
        <v>721</v>
      </c>
    </row>
    <row r="29" spans="1:6">
      <c r="B29" s="6" t="s">
        <v>54</v>
      </c>
      <c r="C29" s="7" t="s">
        <v>55</v>
      </c>
      <c r="D29" s="7"/>
      <c r="E29" s="8">
        <v>7</v>
      </c>
      <c r="F29" s="46">
        <v>33.090000000000003</v>
      </c>
    </row>
    <row r="30" spans="1:6">
      <c r="B30" s="6" t="s">
        <v>56</v>
      </c>
      <c r="C30" s="7" t="s">
        <v>57</v>
      </c>
      <c r="D30" s="7"/>
      <c r="E30" s="8">
        <v>83</v>
      </c>
      <c r="F30" s="46">
        <v>10013.050000000007</v>
      </c>
    </row>
    <row r="31" spans="1:6">
      <c r="B31" s="6" t="s">
        <v>58</v>
      </c>
      <c r="C31" s="7" t="s">
        <v>59</v>
      </c>
      <c r="D31" s="7"/>
      <c r="E31" s="8">
        <v>57</v>
      </c>
      <c r="F31" s="46">
        <v>9987</v>
      </c>
    </row>
    <row r="32" spans="1:6">
      <c r="B32" s="6" t="s">
        <v>60</v>
      </c>
      <c r="C32" s="7" t="s">
        <v>61</v>
      </c>
      <c r="D32" s="7"/>
      <c r="E32" s="8">
        <v>149563</v>
      </c>
      <c r="F32" s="46">
        <v>304008.9700000044</v>
      </c>
    </row>
    <row r="33" spans="1:8">
      <c r="B33" s="6" t="s">
        <v>62</v>
      </c>
      <c r="C33" s="7" t="s">
        <v>63</v>
      </c>
      <c r="D33" s="7"/>
      <c r="E33" s="8">
        <v>243</v>
      </c>
      <c r="F33" s="46">
        <v>958.58999999999992</v>
      </c>
    </row>
    <row r="34" spans="1:8">
      <c r="B34" s="6" t="s">
        <v>64</v>
      </c>
      <c r="C34" s="7" t="s">
        <v>65</v>
      </c>
      <c r="D34" s="7"/>
      <c r="E34" s="8">
        <v>86771</v>
      </c>
      <c r="F34" s="46">
        <v>203017.21999999954</v>
      </c>
    </row>
    <row r="35" spans="1:8">
      <c r="B35" s="6" t="s">
        <v>66</v>
      </c>
      <c r="C35" s="7" t="s">
        <v>67</v>
      </c>
      <c r="D35" s="7"/>
      <c r="E35" s="8">
        <v>100621</v>
      </c>
      <c r="F35" s="46">
        <v>40282.150000000969</v>
      </c>
    </row>
    <row r="36" spans="1:8">
      <c r="B36" s="6" t="s">
        <v>68</v>
      </c>
      <c r="C36" s="7" t="s">
        <v>69</v>
      </c>
      <c r="D36" s="7" t="s">
        <v>70</v>
      </c>
      <c r="E36" s="8">
        <v>3150</v>
      </c>
      <c r="F36" s="46">
        <f>1099.81+956615</f>
        <v>957714.81</v>
      </c>
    </row>
    <row r="37" spans="1:8">
      <c r="B37" s="6" t="s">
        <v>71</v>
      </c>
      <c r="C37" s="7" t="s">
        <v>72</v>
      </c>
      <c r="D37" s="7"/>
      <c r="E37" s="8">
        <v>55</v>
      </c>
      <c r="F37" s="46">
        <v>349.95999999999992</v>
      </c>
    </row>
    <row r="38" spans="1:8">
      <c r="B38" s="6" t="s">
        <v>25</v>
      </c>
      <c r="C38" s="7" t="s">
        <v>26</v>
      </c>
      <c r="D38" s="7" t="s">
        <v>3</v>
      </c>
      <c r="E38" s="8">
        <v>711</v>
      </c>
      <c r="F38" s="46">
        <v>31206.879999999994</v>
      </c>
    </row>
    <row r="39" spans="1:8">
      <c r="B39" s="6" t="s">
        <v>73</v>
      </c>
      <c r="C39" s="7" t="s">
        <v>27</v>
      </c>
      <c r="D39" s="7"/>
      <c r="E39" s="8">
        <v>10</v>
      </c>
      <c r="F39" s="57">
        <f>3225.64+18250</f>
        <v>21475.64</v>
      </c>
      <c r="H39" s="5">
        <f>207250-189000</f>
        <v>18250</v>
      </c>
    </row>
    <row r="40" spans="1:8">
      <c r="B40" s="6" t="s">
        <v>30</v>
      </c>
      <c r="C40" s="7" t="s">
        <v>31</v>
      </c>
      <c r="D40" s="7"/>
      <c r="E40" s="8">
        <v>19</v>
      </c>
      <c r="F40" s="46">
        <v>614.50000000000011</v>
      </c>
    </row>
    <row r="41" spans="1:8">
      <c r="B41" s="6" t="s">
        <v>74</v>
      </c>
      <c r="C41" s="7" t="s">
        <v>75</v>
      </c>
      <c r="D41" s="7"/>
      <c r="E41" s="8">
        <v>22</v>
      </c>
      <c r="F41" s="46">
        <v>5563.12</v>
      </c>
    </row>
    <row r="42" spans="1:8">
      <c r="B42" s="6" t="s">
        <v>76</v>
      </c>
      <c r="C42" s="7" t="s">
        <v>37</v>
      </c>
      <c r="D42" s="7"/>
      <c r="E42" s="8">
        <v>68</v>
      </c>
      <c r="F42" s="46">
        <v>14673.049999999987</v>
      </c>
    </row>
    <row r="43" spans="1:8">
      <c r="B43" s="6" t="s">
        <v>77</v>
      </c>
      <c r="C43" s="7" t="s">
        <v>78</v>
      </c>
      <c r="D43" s="7"/>
      <c r="E43" s="8">
        <v>4</v>
      </c>
      <c r="F43" s="46">
        <v>3981.7</v>
      </c>
    </row>
    <row r="44" spans="1:8">
      <c r="B44" s="6" t="s">
        <v>79</v>
      </c>
      <c r="C44" s="7" t="s">
        <v>80</v>
      </c>
      <c r="D44" s="7"/>
      <c r="E44" s="8">
        <v>3</v>
      </c>
      <c r="F44" s="46">
        <v>2417.0299999999997</v>
      </c>
    </row>
    <row r="45" spans="1:8">
      <c r="B45" s="6" t="s">
        <v>81</v>
      </c>
      <c r="C45" s="7" t="s">
        <v>82</v>
      </c>
      <c r="D45" s="7"/>
      <c r="E45" s="8">
        <v>1</v>
      </c>
      <c r="F45" s="46">
        <v>2685.57</v>
      </c>
    </row>
    <row r="46" spans="1:8">
      <c r="B46" s="6" t="s">
        <v>83</v>
      </c>
      <c r="C46" s="7" t="s">
        <v>84</v>
      </c>
      <c r="D46" s="7"/>
      <c r="E46" s="8">
        <v>5</v>
      </c>
      <c r="F46" s="46">
        <v>3233.9500000000003</v>
      </c>
    </row>
    <row r="47" spans="1:8">
      <c r="A47" s="19" t="s">
        <v>85</v>
      </c>
      <c r="B47" s="20"/>
      <c r="C47" s="21"/>
      <c r="D47" s="21"/>
      <c r="E47" s="22">
        <f>SUM(E26:E46)</f>
        <v>342157</v>
      </c>
      <c r="F47" s="50">
        <f>SUM(F26:F46)</f>
        <v>1697097.9800000051</v>
      </c>
      <c r="H47" s="54"/>
    </row>
    <row r="48" spans="1:8">
      <c r="A48" s="4"/>
      <c r="B48" s="6" t="s">
        <v>86</v>
      </c>
      <c r="C48" s="7" t="s">
        <v>87</v>
      </c>
      <c r="D48" s="23" t="s">
        <v>88</v>
      </c>
      <c r="E48" s="24">
        <v>42</v>
      </c>
      <c r="F48" s="51">
        <v>143223</v>
      </c>
    </row>
    <row r="49" spans="1:8">
      <c r="A49" s="5" t="s">
        <v>89</v>
      </c>
      <c r="B49" s="6" t="s">
        <v>90</v>
      </c>
      <c r="C49" s="7" t="s">
        <v>91</v>
      </c>
      <c r="D49" s="7" t="s">
        <v>88</v>
      </c>
      <c r="E49" s="8">
        <v>4</v>
      </c>
      <c r="F49" s="46">
        <v>7439.07</v>
      </c>
    </row>
    <row r="50" spans="1:8" ht="13.5" thickBot="1">
      <c r="A50" s="25" t="s">
        <v>92</v>
      </c>
      <c r="B50" s="26"/>
      <c r="C50" s="27"/>
      <c r="D50" s="27"/>
      <c r="E50" s="28">
        <f>SUM(E49)</f>
        <v>4</v>
      </c>
      <c r="F50" s="52">
        <f>+F48+F49</f>
        <v>150662.07</v>
      </c>
      <c r="H50" s="55"/>
    </row>
    <row r="51" spans="1:8" ht="13.5" thickBot="1">
      <c r="A51" s="29" t="s">
        <v>93</v>
      </c>
      <c r="B51" s="30"/>
      <c r="C51" s="31"/>
      <c r="D51" s="31"/>
      <c r="E51" s="32">
        <f>+E50+E47+E25</f>
        <v>361083</v>
      </c>
      <c r="F51" s="53">
        <f>+F50+F47+F25</f>
        <v>4004661.820000005</v>
      </c>
      <c r="H51" s="55"/>
    </row>
    <row r="52" spans="1:8">
      <c r="A52" s="4"/>
      <c r="B52" s="33"/>
      <c r="C52" s="4"/>
      <c r="D52" s="4"/>
      <c r="E52" s="34"/>
      <c r="F52" s="35"/>
      <c r="H52" s="55"/>
    </row>
    <row r="53" spans="1:8">
      <c r="A53" s="4"/>
      <c r="B53" s="33"/>
      <c r="C53" s="4"/>
      <c r="D53" s="4"/>
      <c r="E53" s="34"/>
      <c r="F53" s="35"/>
      <c r="H53" s="55"/>
    </row>
    <row r="54" spans="1:8">
      <c r="A54" s="36" t="s">
        <v>94</v>
      </c>
      <c r="B54" s="37" t="s">
        <v>95</v>
      </c>
      <c r="H54" s="55"/>
    </row>
    <row r="55" spans="1:8">
      <c r="A55" s="36" t="s">
        <v>88</v>
      </c>
      <c r="B55" s="37" t="s">
        <v>96</v>
      </c>
      <c r="H55" s="55"/>
    </row>
    <row r="56" spans="1:8">
      <c r="A56" s="36" t="s">
        <v>70</v>
      </c>
      <c r="B56" s="37" t="s">
        <v>97</v>
      </c>
      <c r="H56" s="56"/>
    </row>
    <row r="57" spans="1:8">
      <c r="A57" s="36" t="s">
        <v>98</v>
      </c>
      <c r="B57" s="58" t="s">
        <v>107</v>
      </c>
      <c r="C57" s="58"/>
      <c r="D57" s="58"/>
      <c r="E57" s="58"/>
      <c r="F57" s="58"/>
    </row>
    <row r="58" spans="1:8">
      <c r="B58" s="58"/>
      <c r="C58" s="58"/>
      <c r="D58" s="58"/>
      <c r="E58" s="58"/>
      <c r="F58" s="58"/>
    </row>
    <row r="60" spans="1:8">
      <c r="A60" s="36"/>
    </row>
    <row r="61" spans="1:8">
      <c r="A61" s="36"/>
    </row>
    <row r="62" spans="1:8">
      <c r="A62" s="36"/>
    </row>
    <row r="63" spans="1:8">
      <c r="A63" s="36"/>
    </row>
    <row r="64" spans="1:8">
      <c r="A64" s="36"/>
    </row>
    <row r="65" spans="1:1">
      <c r="A65" s="36"/>
    </row>
    <row r="66" spans="1:1">
      <c r="A66" s="36"/>
    </row>
  </sheetData>
  <mergeCells count="1">
    <mergeCell ref="B57:F58"/>
  </mergeCells>
  <pageMargins left="0.70866141732283472" right="0.70866141732283472" top="1.1399999999999999" bottom="0.35433070866141736" header="0.15748031496062992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</vt:lpstr>
      <vt:lpstr>LISTA AUSILI</vt:lpstr>
      <vt:lpstr>'LISTA AUSILI'!Area_stampa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g.evangelista</dc:creator>
  <cp:lastModifiedBy>g.evangelista</cp:lastModifiedBy>
  <cp:lastPrinted>2017-10-12T09:59:52Z</cp:lastPrinted>
  <dcterms:created xsi:type="dcterms:W3CDTF">2017-03-08T13:59:54Z</dcterms:created>
  <dcterms:modified xsi:type="dcterms:W3CDTF">2018-07-12T11:16:52Z</dcterms:modified>
</cp:coreProperties>
</file>