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5440" windowHeight="15390" tabRatio="903"/>
  </bookViews>
  <sheets>
    <sheet name="Riepilogo " sheetId="7" r:id="rId1"/>
    <sheet name="Adeguamento_antincendio" sheetId="18" r:id="rId2"/>
    <sheet name="Bonifica_amianto_edifici" sheetId="9" r:id="rId3"/>
    <sheet name="CdS_Osteria_Nuova" sheetId="14" r:id="rId4"/>
    <sheet name="CdS_Sant_Elpidio" sheetId="15" r:id="rId5"/>
    <sheet name="CdS_Antrodoco" sheetId="16" r:id="rId6"/>
    <sheet name="CdS_Magliano_Sabina" sheetId="17" r:id="rId7"/>
    <sheet name="App_elt_alta_tecnologia" sheetId="11" r:id="rId8"/>
    <sheet name="App_elt_media_bassa_tecnologia" sheetId="13" r:id="rId9"/>
    <sheet name="Apparecchiature_informatiche" sheetId="12" r:id="rId10"/>
  </sheets>
  <definedNames>
    <definedName name="_xlnm.Print_Area" localSheetId="1">Adeguamento_antincendio!$A$1:$F$37</definedName>
    <definedName name="_xlnm.Print_Area" localSheetId="7">App_elt_alta_tecnologia!$A$1:$F$37</definedName>
    <definedName name="_xlnm.Print_Area" localSheetId="8">App_elt_media_bassa_tecnologia!$A$1:$F$37</definedName>
    <definedName name="_xlnm.Print_Area" localSheetId="9">Apparecchiature_informatiche!$A$1:$F$37</definedName>
    <definedName name="_xlnm.Print_Area" localSheetId="2">Bonifica_amianto_edifici!$A$1:$F$37</definedName>
    <definedName name="_xlnm.Print_Area" localSheetId="5">CdS_Antrodoco!$A$1:$F$37</definedName>
    <definedName name="_xlnm.Print_Area" localSheetId="6">CdS_Magliano_Sabina!$A$1:$F$37</definedName>
    <definedName name="_xlnm.Print_Area" localSheetId="3">CdS_Osteria_Nuova!$A$1:$F$37</definedName>
    <definedName name="_xlnm.Print_Area" localSheetId="4">CdS_Sant_Elpidio!$A$1:$F$37</definedName>
    <definedName name="_xlnm.Print_Area" localSheetId="0">'Riepilogo '!$A$1:$H$21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6"/>
  <c r="F28" i="15"/>
  <c r="E15" i="7"/>
  <c r="C15"/>
  <c r="F28" i="17"/>
  <c r="E14" i="7"/>
  <c r="C14"/>
  <c r="E13"/>
  <c r="C13"/>
  <c r="C12"/>
  <c r="E12"/>
  <c r="E10"/>
  <c r="C10"/>
  <c r="F33" i="18" l="1"/>
  <c r="F34" l="1"/>
  <c r="F30"/>
  <c r="F31" s="1"/>
  <c r="F30" i="17"/>
  <c r="F31" s="1"/>
  <c r="M24"/>
  <c r="M34" s="1"/>
  <c r="M15"/>
  <c r="M17" s="1"/>
  <c r="M11"/>
  <c r="J10"/>
  <c r="M10" s="1"/>
  <c r="M9"/>
  <c r="F30" i="15"/>
  <c r="F31" s="1"/>
  <c r="F30" i="16"/>
  <c r="F31" s="1"/>
  <c r="F28" i="14"/>
  <c r="F30" s="1"/>
  <c r="M24" i="16"/>
  <c r="M34" s="1"/>
  <c r="M15"/>
  <c r="M17" s="1"/>
  <c r="M11"/>
  <c r="J10"/>
  <c r="M10" s="1"/>
  <c r="M9"/>
  <c r="M24" i="15"/>
  <c r="M34" s="1"/>
  <c r="M15"/>
  <c r="M17" s="1"/>
  <c r="M11"/>
  <c r="J10"/>
  <c r="M10" s="1"/>
  <c r="M9"/>
  <c r="M24" i="14"/>
  <c r="M34" s="1"/>
  <c r="M15"/>
  <c r="M17" s="1"/>
  <c r="M11"/>
  <c r="J10"/>
  <c r="M10" s="1"/>
  <c r="M9"/>
  <c r="M14" i="16" l="1"/>
  <c r="M14" i="14"/>
  <c r="M14" i="15"/>
  <c r="F31" i="14"/>
  <c r="F33" s="1"/>
  <c r="F35" i="18"/>
  <c r="F36" s="1"/>
  <c r="F37" s="1"/>
  <c r="M14" i="17"/>
  <c r="F34"/>
  <c r="F33"/>
  <c r="F33" i="16"/>
  <c r="F34"/>
  <c r="F33" i="15"/>
  <c r="F34"/>
  <c r="E17" i="7"/>
  <c r="C17"/>
  <c r="F33" i="13"/>
  <c r="F33" i="11"/>
  <c r="F31" i="13"/>
  <c r="F34" i="12"/>
  <c r="F34" i="14" l="1"/>
  <c r="F35" s="1"/>
  <c r="F21" i="18"/>
  <c r="F22" s="1"/>
  <c r="H10" i="7"/>
  <c r="F23" i="18"/>
  <c r="F35" i="17"/>
  <c r="F36" s="1"/>
  <c r="F37" s="1"/>
  <c r="F35" i="15"/>
  <c r="F36" s="1"/>
  <c r="F37" s="1"/>
  <c r="F36" i="14"/>
  <c r="F37" s="1"/>
  <c r="F35" i="16"/>
  <c r="F36" s="1"/>
  <c r="F37" s="1"/>
  <c r="F35" i="13"/>
  <c r="F36" s="1"/>
  <c r="F37" s="1"/>
  <c r="F30" i="9"/>
  <c r="F21" i="14" l="1"/>
  <c r="F23" s="1"/>
  <c r="H12" i="7"/>
  <c r="F21" i="17"/>
  <c r="F22" s="1"/>
  <c r="H15" i="7"/>
  <c r="F21" i="16"/>
  <c r="F23" s="1"/>
  <c r="H14" i="7"/>
  <c r="F21" i="15"/>
  <c r="F22" s="1"/>
  <c r="H13" i="7"/>
  <c r="F22" i="14"/>
  <c r="F22" i="16"/>
  <c r="F21" i="13"/>
  <c r="H17" i="7"/>
  <c r="F23" i="15" l="1"/>
  <c r="F23" i="17"/>
  <c r="F23" i="13"/>
  <c r="F22"/>
  <c r="E18" i="7" l="1"/>
  <c r="C18"/>
  <c r="F31" i="12"/>
  <c r="E16" i="7"/>
  <c r="C16"/>
  <c r="E11"/>
  <c r="C11"/>
  <c r="F35" i="12" l="1"/>
  <c r="F36" s="1"/>
  <c r="F37" s="1"/>
  <c r="F31" i="11"/>
  <c r="H18" i="7" l="1"/>
  <c r="F21" i="12"/>
  <c r="F35" i="11"/>
  <c r="F36" s="1"/>
  <c r="F37" s="1"/>
  <c r="F31" i="9"/>
  <c r="H16" i="7" l="1"/>
  <c r="F21" i="11"/>
  <c r="F22" i="12"/>
  <c r="F23"/>
  <c r="F34" i="9"/>
  <c r="F33"/>
  <c r="F23" i="11" l="1"/>
  <c r="F22"/>
  <c r="F35" i="9"/>
  <c r="F36" l="1"/>
  <c r="F37" s="1"/>
  <c r="F21" l="1"/>
  <c r="F22" s="1"/>
  <c r="H11" i="7"/>
  <c r="H20" s="1"/>
  <c r="F23" i="9" l="1"/>
</calcChain>
</file>

<file path=xl/sharedStrings.xml><?xml version="1.0" encoding="utf-8"?>
<sst xmlns="http://schemas.openxmlformats.org/spreadsheetml/2006/main" count="580" uniqueCount="124">
  <si>
    <t>Ente attuatore</t>
  </si>
  <si>
    <t>Titolo</t>
  </si>
  <si>
    <t>Descrizione</t>
  </si>
  <si>
    <t>Luogo</t>
  </si>
  <si>
    <t>Obiettivi</t>
  </si>
  <si>
    <t>Obiettivo generale</t>
  </si>
  <si>
    <t>Obiettivo specifico</t>
  </si>
  <si>
    <t>Obiettivi operativi</t>
  </si>
  <si>
    <t>Ristrutturazione mc.</t>
  </si>
  <si>
    <t>Tipo di intervento</t>
  </si>
  <si>
    <t>Manutenzione mq.</t>
  </si>
  <si>
    <t>Nuova costruzione mq.</t>
  </si>
  <si>
    <t>Livello di progettazione</t>
  </si>
  <si>
    <t>Tempi previsti (mesi)</t>
  </si>
  <si>
    <t>Importo finanziamento</t>
  </si>
  <si>
    <t>95% STATALE</t>
  </si>
  <si>
    <t>Note</t>
  </si>
  <si>
    <t>5% REGIONALE</t>
  </si>
  <si>
    <t>ALTRE FONTI</t>
  </si>
  <si>
    <t>Quadro economico</t>
  </si>
  <si>
    <t>A) LAVORI A BASE D'APPALTO</t>
  </si>
  <si>
    <t>Lavori</t>
  </si>
  <si>
    <t>Arredi/Attrezzature</t>
  </si>
  <si>
    <t>Oneri della sicurezza</t>
  </si>
  <si>
    <t>Totale A) Lavori a base d'appalto</t>
  </si>
  <si>
    <t>B) SOMME A DISPOSIZIONE</t>
  </si>
  <si>
    <t>Spese tecniche</t>
  </si>
  <si>
    <t>Imprevisti</t>
  </si>
  <si>
    <t>IVA</t>
  </si>
  <si>
    <t>Totale B) Somme a disposizione</t>
  </si>
  <si>
    <t>TOTALE A) + B)</t>
  </si>
  <si>
    <t xml:space="preserve"> </t>
  </si>
  <si>
    <t>Scheda tecnica dell'intervento N. 1</t>
  </si>
  <si>
    <t>IMPORTO TOTALE</t>
  </si>
  <si>
    <t>Priorità</t>
  </si>
  <si>
    <t xml:space="preserve">Programma straordinario di investimenti in sanità </t>
  </si>
  <si>
    <t>Riepilogo</t>
  </si>
  <si>
    <t>Azienda Sanitaria Locale Rieti</t>
  </si>
  <si>
    <t>Studio Preliminare</t>
  </si>
  <si>
    <t>Riepilogo schede fabbisogni interventi</t>
  </si>
  <si>
    <t xml:space="preserve">Adeguamento alle norme di prevenzione incendi (D.M.I. 19 marzo 2015) degli immobili di proprietà o in uso alla ASL </t>
  </si>
  <si>
    <t>Rendere i fabbricati adeguati alle vigenti norme in materia antincendio e di sicurezza sul lavoro</t>
  </si>
  <si>
    <t>Rispetto delle normative in materia di sicurezza antincendio e di sicurezza sui luoghi di lavoro</t>
  </si>
  <si>
    <t>Adeguamento e messa a norma ai fini anttincendio dei fabbricati in uso alla ASL di Rieti</t>
  </si>
  <si>
    <t>Riqualificazione edilizia ed impiantistica ed adeguamento al D.Lgs. 81/08 degli edifici</t>
  </si>
  <si>
    <t>Interventi di bonifica amianto dai fabbricati in base alle indicazioni fornite dal Responsabile Rischio Amianto</t>
  </si>
  <si>
    <r>
      <t xml:space="preserve">Interventi di bonifica dall'amianto </t>
    </r>
    <r>
      <rPr>
        <b/>
        <sz val="11"/>
        <color theme="1"/>
        <rFont val="Calibri"/>
        <family val="2"/>
        <scheme val="minor"/>
      </rPr>
      <t xml:space="preserve">degli immobili di proprietà o in uso alla ASL </t>
    </r>
  </si>
  <si>
    <t>Rendere i fabbricati adeguati alle vigenti norme in materia di sicurezza sul lavoro e bonifica amianto</t>
  </si>
  <si>
    <t>Rispetto delle normative in materia di sicurezza sui luoghi di lavoro</t>
  </si>
  <si>
    <t>Lavori edili ed impiantistici per l'adeguamento alle vigenti norme di sicurezza sul lavoro</t>
  </si>
  <si>
    <t>Lavori edili ed impiantistici per l'adeguamento alle vigenti norme antincendio dei fabbricati (D.M.I. 19 marzo 2015)</t>
  </si>
  <si>
    <t>Scheda tecnica dell'intervento N. 2</t>
  </si>
  <si>
    <t>Scheda tecnica dell'intervento N. 3</t>
  </si>
  <si>
    <t>Scheda tecnica dell'intervento N. 4</t>
  </si>
  <si>
    <t xml:space="preserve">Interventi di adeguamento funzionale degli immobili di proprietà o in uso alla ASL </t>
  </si>
  <si>
    <t>Bonifica amianto nei fabbricati in uso alla ASL di Rieti</t>
  </si>
  <si>
    <t>Riorganizzazione funzionale degli edifici e messa a norma in ottemperanza al D.Lgs. 81/08</t>
  </si>
  <si>
    <t>Scheda tecnica dell'intervento N. 5</t>
  </si>
  <si>
    <t>Approvvigionamento apparecchiature elettromedicali in base ai fabbisogni della ASL per il triennio 2019/2021</t>
  </si>
  <si>
    <t>Approvvigionamento apparecchiature elettromedicali</t>
  </si>
  <si>
    <t>Adeguamento alle mutate esigenze assistenziali, anche in ottemperanza agli obiettivi della Direzione Generale</t>
  </si>
  <si>
    <t>Adeguamento alle mutate esigenze assistenziali, anche in ottemperanza agli obiettivi della Direzione Generale e in linea con il piano triennale degli investimenti</t>
  </si>
  <si>
    <t>Approvvigionamento di nuove apparecchiature elettromedicali</t>
  </si>
  <si>
    <t>Svecchiamento ed ottimizzazione del parco apparecchiature elettromedicali</t>
  </si>
  <si>
    <t>Approvvigionamento delle apparecchiature elettromedicali per il miglioramento del parco apparecchiature elettromedicali e la riduzione dei costi di manutenzione nel prossimo triennio</t>
  </si>
  <si>
    <t>Blocco 5</t>
  </si>
  <si>
    <t>Ubicazione</t>
  </si>
  <si>
    <t>superficie</t>
  </si>
  <si>
    <t>Importo unitario</t>
  </si>
  <si>
    <t>piano</t>
  </si>
  <si>
    <t>2°</t>
  </si>
  <si>
    <t>Importo complessivo</t>
  </si>
  <si>
    <t>Magliano Sabina</t>
  </si>
  <si>
    <t>tutti</t>
  </si>
  <si>
    <t>3° e 4°</t>
  </si>
  <si>
    <t>Ospedale</t>
  </si>
  <si>
    <t>vari</t>
  </si>
  <si>
    <t>Ristrutturazione reparti medicine</t>
  </si>
  <si>
    <t>n/a</t>
  </si>
  <si>
    <t>Eliminazione pericolo cadute</t>
  </si>
  <si>
    <t>2° piano</t>
  </si>
  <si>
    <t>medinef</t>
  </si>
  <si>
    <t>ambulatori</t>
  </si>
  <si>
    <t>6° piano</t>
  </si>
  <si>
    <t>5° piano ex long</t>
  </si>
  <si>
    <t>ex ares 118</t>
  </si>
  <si>
    <t>1° piano ex SPDC</t>
  </si>
  <si>
    <t>piano terra radiologia</t>
  </si>
  <si>
    <t>ambulatorio cardiologico</t>
  </si>
  <si>
    <t>Locali piano terra ingresso</t>
  </si>
  <si>
    <t>Varie</t>
  </si>
  <si>
    <t>Case della salute</t>
  </si>
  <si>
    <t>Responsabile Unico del Procedimento</t>
  </si>
  <si>
    <t>Ing. Roberto Campogiani</t>
  </si>
  <si>
    <t>Approvvigionamento di nuove procedure e attrezzature informatiche</t>
  </si>
  <si>
    <t>Approvvigionamento procedure e attrezzature informatiche</t>
  </si>
  <si>
    <t>Approvvigionamento procedure e  attrezzature informatiche in base ai fabbisogni della ASL per il triennio 2019/2021</t>
  </si>
  <si>
    <t>Dematerializzazione introdotta dal Codice ell'Amministrazione Digitale e nuova legislazione in materia di protezione dei dati (GDPR)</t>
  </si>
  <si>
    <t>Fornire agli utenti servizi on line e adozione di procedure di refertazione centralizzata strumentale</t>
  </si>
  <si>
    <t>Approvvigionamento software ed hardware per la gestione integrata multicanale verso gli utenti e dematerializzazione del ciclo di refertazione strumentale</t>
  </si>
  <si>
    <t>Scheda tecnica dell'intervento N. 7</t>
  </si>
  <si>
    <t>Approvvigionamento di due nuove TAC 64 strati e una RM 1 T</t>
  </si>
  <si>
    <t>Approvvigionamento apparecchiature elettromedicali alta tecnologia in base ai fabbisogni della ASL per il triennio 2019/2021</t>
  </si>
  <si>
    <t>Svecchiamento ed ottimizzazione del parco apparecchiature elettromedicali alta tecnologia</t>
  </si>
  <si>
    <t>Tutti gli immobili di proprietà o in uso alla ASL di Rieti escluso l'Ospedale</t>
  </si>
  <si>
    <t>Poggio Mirteto - Passo Corese</t>
  </si>
  <si>
    <t>Osteria Nuova</t>
  </si>
  <si>
    <t>Realizzazione Casa della Salute Osteria Nuova in linea con gli obiettivi dell'Atto Aziendale</t>
  </si>
  <si>
    <t>Lavori di nuova costruzione edile ed impiantistica per la realizzazione della Casa della Salute</t>
  </si>
  <si>
    <t>Ing. Antonino Germolè</t>
  </si>
  <si>
    <t>Adeguamento alle mutate esigenze assistenziali, anche in ottemperanza agli obiettivi della Direzione Generale e in linea con il piano triennale degli investimenti e l'Atto Aziendale</t>
  </si>
  <si>
    <t>Adeguamento logistico aziendale</t>
  </si>
  <si>
    <t>Sant'Elpidio</t>
  </si>
  <si>
    <t>Realizzazione Casa della Salute di Sant'Elpidio in linea con gli obiettivi dell'Atto Aziendale</t>
  </si>
  <si>
    <t>Realizzazione Casa della Salute di Antrodoco in linea con gli obiettivi dell'Atto Aziendale</t>
  </si>
  <si>
    <t>Antrodoco</t>
  </si>
  <si>
    <t>Ristrutturazione edile ed impiantistica per l'adeguamento funzionale dei fabbricati</t>
  </si>
  <si>
    <t>Interventi di adeguamento dei fabbricati alle norme di prevenzione incendi, nel rispetto  del D.M.I. 19 marzo 2015, in base ai progetti esecutivi redatti dai professionisti (somme ad integrazione rispetto a quelle già richieste).</t>
  </si>
  <si>
    <t>Adeguamento funzionale e ristrutturazione Casa della Salute Magliano Sabina</t>
  </si>
  <si>
    <t>Ing. Erminio Pace</t>
  </si>
  <si>
    <t>Scheda</t>
  </si>
  <si>
    <t>Scheda tecnica dell'intervento N. 9</t>
  </si>
  <si>
    <t>Scheda tecnica dell'intervento N. 8</t>
  </si>
  <si>
    <t>Scheda tecnica dell'intervento N. 6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</si>
</sst>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_-[$€-410]\ * #,##0.00_-;\-[$€-410]\ * #,##0.00_-;_-[$€-410]\ * &quot;-&quot;??_-;_-@_-"/>
  </numFmts>
  <fonts count="2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3">
    <xf numFmtId="0" fontId="0" fillId="0" borderId="0" xfId="0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43" fontId="12" fillId="0" borderId="0" xfId="1" applyFont="1"/>
    <xf numFmtId="0" fontId="8" fillId="0" borderId="5" xfId="0" applyFont="1" applyBorder="1"/>
    <xf numFmtId="0" fontId="13" fillId="0" borderId="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0" fontId="12" fillId="0" borderId="0" xfId="2" applyNumberFormat="1" applyFont="1"/>
    <xf numFmtId="44" fontId="12" fillId="0" borderId="0" xfId="3" applyFont="1"/>
    <xf numFmtId="164" fontId="14" fillId="0" borderId="0" xfId="0" applyNumberFormat="1" applyFont="1"/>
    <xf numFmtId="0" fontId="15" fillId="0" borderId="0" xfId="0" applyFont="1"/>
    <xf numFmtId="165" fontId="11" fillId="0" borderId="5" xfId="0" applyNumberFormat="1" applyFont="1" applyBorder="1" applyAlignment="1">
      <alignment vertical="center"/>
    </xf>
    <xf numFmtId="44" fontId="16" fillId="0" borderId="7" xfId="3" applyFont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8" fillId="0" borderId="8" xfId="0" applyFont="1" applyBorder="1" applyAlignment="1">
      <alignment vertical="center"/>
    </xf>
    <xf numFmtId="44" fontId="11" fillId="2" borderId="5" xfId="3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/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right"/>
    </xf>
    <xf numFmtId="3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0" fontId="8" fillId="0" borderId="11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vertical="center"/>
    </xf>
    <xf numFmtId="165" fontId="8" fillId="0" borderId="11" xfId="0" applyNumberFormat="1" applyFont="1" applyBorder="1"/>
    <xf numFmtId="164" fontId="8" fillId="0" borderId="5" xfId="0" applyNumberFormat="1" applyFont="1" applyBorder="1"/>
    <xf numFmtId="165" fontId="8" fillId="0" borderId="12" xfId="0" applyNumberFormat="1" applyFont="1" applyBorder="1"/>
    <xf numFmtId="165" fontId="8" fillId="0" borderId="13" xfId="0" applyNumberFormat="1" applyFont="1" applyBorder="1" applyAlignment="1">
      <alignment vertical="center"/>
    </xf>
    <xf numFmtId="0" fontId="8" fillId="0" borderId="3" xfId="0" applyFont="1" applyBorder="1"/>
    <xf numFmtId="0" fontId="8" fillId="0" borderId="7" xfId="0" applyFont="1" applyBorder="1"/>
    <xf numFmtId="164" fontId="8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44" fontId="8" fillId="0" borderId="0" xfId="3" applyFont="1"/>
    <xf numFmtId="165" fontId="8" fillId="0" borderId="13" xfId="0" applyNumberFormat="1" applyFont="1" applyBorder="1"/>
    <xf numFmtId="44" fontId="8" fillId="0" borderId="0" xfId="0" applyNumberFormat="1" applyFont="1"/>
    <xf numFmtId="0" fontId="8" fillId="0" borderId="4" xfId="0" applyFont="1" applyBorder="1"/>
    <xf numFmtId="0" fontId="8" fillId="0" borderId="14" xfId="0" applyFont="1" applyBorder="1"/>
    <xf numFmtId="9" fontId="8" fillId="0" borderId="0" xfId="2" applyFont="1"/>
    <xf numFmtId="164" fontId="8" fillId="0" borderId="0" xfId="0" applyNumberFormat="1" applyFont="1" applyBorder="1"/>
    <xf numFmtId="44" fontId="11" fillId="0" borderId="15" xfId="3" applyFont="1" applyBorder="1" applyAlignment="1">
      <alignment vertical="center"/>
    </xf>
    <xf numFmtId="44" fontId="8" fillId="0" borderId="16" xfId="3" applyFont="1" applyBorder="1" applyAlignment="1">
      <alignment vertical="center"/>
    </xf>
    <xf numFmtId="44" fontId="8" fillId="0" borderId="17" xfId="3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horizontal="center" vertical="center" textRotation="90"/>
    </xf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44" fontId="10" fillId="0" borderId="0" xfId="3" applyFo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44" fontId="20" fillId="0" borderId="0" xfId="3" applyFont="1" applyAlignment="1">
      <alignment vertical="center"/>
    </xf>
    <xf numFmtId="4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4" fontId="8" fillId="0" borderId="0" xfId="3" applyFont="1" applyAlignment="1">
      <alignment vertical="center"/>
    </xf>
    <xf numFmtId="0" fontId="8" fillId="2" borderId="8" xfId="0" applyFont="1" applyFill="1" applyBorder="1" applyAlignment="1">
      <alignment vertical="center"/>
    </xf>
    <xf numFmtId="44" fontId="14" fillId="0" borderId="0" xfId="0" applyNumberFormat="1" applyFont="1"/>
    <xf numFmtId="44" fontId="21" fillId="0" borderId="0" xfId="0" applyNumberFormat="1" applyFont="1"/>
    <xf numFmtId="44" fontId="20" fillId="0" borderId="0" xfId="3" applyFont="1"/>
    <xf numFmtId="165" fontId="8" fillId="0" borderId="0" xfId="0" applyNumberFormat="1" applyFont="1"/>
    <xf numFmtId="44" fontId="11" fillId="2" borderId="5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3" fillId="2" borderId="24" xfId="0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view="pageBreakPreview" zoomScaleNormal="100" zoomScaleSheetLayoutView="100" workbookViewId="0">
      <selection activeCell="E17" sqref="E17:G17"/>
    </sheetView>
  </sheetViews>
  <sheetFormatPr defaultRowHeight="12.75"/>
  <cols>
    <col min="1" max="2" width="5.7109375" style="33" customWidth="1"/>
    <col min="3" max="3" width="18.7109375" style="33" customWidth="1"/>
    <col min="4" max="4" width="9.7109375" style="33" customWidth="1"/>
    <col min="5" max="5" width="4.42578125" style="33" customWidth="1"/>
    <col min="6" max="6" width="20.7109375" style="33" customWidth="1"/>
    <col min="7" max="7" width="27.7109375" style="33" customWidth="1"/>
    <col min="8" max="8" width="20.7109375" style="33" customWidth="1"/>
    <col min="9" max="9" width="9.140625" style="33"/>
    <col min="10" max="10" width="13.42578125" style="33" customWidth="1"/>
    <col min="11" max="11" width="10.5703125" style="33" customWidth="1"/>
    <col min="12" max="12" width="14" style="33" bestFit="1" customWidth="1"/>
    <col min="13" max="13" width="10.5703125" style="33" bestFit="1" customWidth="1"/>
    <col min="14" max="16384" width="9.140625" style="33"/>
  </cols>
  <sheetData>
    <row r="1" spans="1:12" ht="20.45" customHeight="1" thickBot="1">
      <c r="A1" s="87" t="s">
        <v>36</v>
      </c>
      <c r="B1" s="88"/>
      <c r="C1" s="88"/>
      <c r="D1" s="88"/>
      <c r="E1" s="88"/>
      <c r="F1" s="88"/>
      <c r="G1" s="88"/>
      <c r="H1" s="89"/>
    </row>
    <row r="2" spans="1:12" ht="9.9499999999999993" customHeight="1" thickBot="1">
      <c r="A2" s="34"/>
      <c r="B2" s="34"/>
      <c r="C2" s="34"/>
      <c r="D2" s="34"/>
      <c r="E2" s="34"/>
      <c r="F2" s="34"/>
      <c r="G2" s="34"/>
      <c r="H2" s="34"/>
    </row>
    <row r="3" spans="1:12" ht="15" customHeight="1">
      <c r="A3" s="90" t="s">
        <v>35</v>
      </c>
      <c r="B3" s="91"/>
      <c r="C3" s="91"/>
      <c r="D3" s="91"/>
      <c r="E3" s="91"/>
      <c r="F3" s="91"/>
      <c r="G3" s="91"/>
      <c r="H3" s="92"/>
    </row>
    <row r="4" spans="1:12" s="35" customFormat="1" ht="28.5" customHeight="1" thickBot="1">
      <c r="A4" s="93"/>
      <c r="B4" s="94"/>
      <c r="C4" s="94"/>
      <c r="D4" s="95"/>
      <c r="E4" s="95"/>
      <c r="F4" s="95"/>
      <c r="G4" s="95"/>
      <c r="H4" s="96"/>
    </row>
    <row r="5" spans="1:12" ht="9.9499999999999993" customHeight="1">
      <c r="A5" s="34"/>
      <c r="B5" s="34"/>
      <c r="C5" s="34"/>
      <c r="D5" s="34"/>
      <c r="E5" s="34"/>
      <c r="F5" s="34"/>
      <c r="G5" s="34"/>
      <c r="H5" s="34"/>
    </row>
    <row r="6" spans="1:12" ht="20.45" customHeight="1">
      <c r="A6" s="1" t="s">
        <v>0</v>
      </c>
      <c r="B6" s="61"/>
      <c r="C6" s="61"/>
      <c r="D6" s="97" t="s">
        <v>37</v>
      </c>
      <c r="E6" s="98"/>
      <c r="F6" s="98"/>
      <c r="G6" s="98"/>
      <c r="H6" s="99"/>
    </row>
    <row r="7" spans="1:12" ht="30" customHeight="1">
      <c r="A7" s="103" t="s">
        <v>1</v>
      </c>
      <c r="B7" s="104"/>
      <c r="C7" s="105"/>
      <c r="D7" s="100" t="s">
        <v>39</v>
      </c>
      <c r="E7" s="101"/>
      <c r="F7" s="101"/>
      <c r="G7" s="101"/>
      <c r="H7" s="102"/>
    </row>
    <row r="8" spans="1:12" ht="9.9499999999999993" customHeight="1">
      <c r="A8" s="34"/>
      <c r="B8" s="34"/>
      <c r="C8" s="34"/>
      <c r="D8" s="34"/>
      <c r="E8" s="34"/>
      <c r="F8" s="34"/>
      <c r="G8" s="34"/>
      <c r="H8" s="34"/>
    </row>
    <row r="9" spans="1:12" ht="39" customHeight="1">
      <c r="A9" s="62" t="s">
        <v>120</v>
      </c>
      <c r="B9" s="62" t="s">
        <v>34</v>
      </c>
      <c r="C9" s="86" t="s">
        <v>3</v>
      </c>
      <c r="D9" s="86"/>
      <c r="E9" s="86" t="s">
        <v>2</v>
      </c>
      <c r="F9" s="86"/>
      <c r="G9" s="86"/>
      <c r="H9" s="17" t="s">
        <v>14</v>
      </c>
    </row>
    <row r="10" spans="1:12" ht="60" customHeight="1">
      <c r="A10" s="8">
        <v>1</v>
      </c>
      <c r="B10" s="8">
        <v>1</v>
      </c>
      <c r="C10" s="109" t="str">
        <f>Adeguamento_antincendio!B9</f>
        <v>Tutti gli immobili di proprietà o in uso alla ASL di Rieti escluso l'Ospedale</v>
      </c>
      <c r="D10" s="109"/>
      <c r="E10" s="83" t="str">
        <f>Adeguamento_antincendio!B8</f>
        <v>Interventi di adeguamento dei fabbricati alle norme di prevenzione incendi, nel rispetto  del D.M.I. 19 marzo 2015, in base ai progetti esecutivi redatti dai professionisti (somme ad integrazione rispetto a quelle già richieste).</v>
      </c>
      <c r="F10" s="83"/>
      <c r="G10" s="83"/>
      <c r="H10" s="80">
        <f>Adeguamento_antincendio!F37</f>
        <v>1930040</v>
      </c>
      <c r="L10" s="51"/>
    </row>
    <row r="11" spans="1:12" ht="51" customHeight="1">
      <c r="A11" s="8">
        <v>2</v>
      </c>
      <c r="B11" s="81">
        <v>1</v>
      </c>
      <c r="C11" s="84" t="str">
        <f>Bonifica_amianto_edifici!B9</f>
        <v>Tutti gli immobili di proprietà o in uso alla ASL di Rieti escluso l'Ospedale</v>
      </c>
      <c r="D11" s="85"/>
      <c r="E11" s="83" t="str">
        <f>Bonifica_amianto_edifici!B8</f>
        <v>Interventi di bonifica amianto dai fabbricati in base alle indicazioni fornite dal Responsabile Rischio Amianto</v>
      </c>
      <c r="F11" s="83"/>
      <c r="G11" s="83"/>
      <c r="H11" s="80">
        <f>Bonifica_amianto_edifici!F37</f>
        <v>525258.80000000005</v>
      </c>
      <c r="L11" s="51"/>
    </row>
    <row r="12" spans="1:12" ht="36" customHeight="1">
      <c r="A12" s="8">
        <v>3</v>
      </c>
      <c r="B12" s="81">
        <v>2</v>
      </c>
      <c r="C12" s="84" t="str">
        <f>CdS_Osteria_Nuova!B9</f>
        <v>Osteria Nuova</v>
      </c>
      <c r="D12" s="85"/>
      <c r="E12" s="83" t="str">
        <f>CdS_Osteria_Nuova!B8</f>
        <v>Realizzazione Casa della Salute Osteria Nuova in linea con gli obiettivi dell'Atto Aziendale</v>
      </c>
      <c r="F12" s="83"/>
      <c r="G12" s="83"/>
      <c r="H12" s="80">
        <f>CdS_Osteria_Nuova!F37</f>
        <v>2488068</v>
      </c>
      <c r="L12" s="53"/>
    </row>
    <row r="13" spans="1:12" ht="36" customHeight="1">
      <c r="A13" s="8">
        <v>4</v>
      </c>
      <c r="B13" s="81">
        <v>2</v>
      </c>
      <c r="C13" s="84" t="str">
        <f>CdS_Sant_Elpidio!B9</f>
        <v>Sant'Elpidio</v>
      </c>
      <c r="D13" s="85"/>
      <c r="E13" s="83" t="str">
        <f>CdS_Sant_Elpidio!B8</f>
        <v>Realizzazione Casa della Salute di Sant'Elpidio in linea con gli obiettivi dell'Atto Aziendale</v>
      </c>
      <c r="F13" s="83"/>
      <c r="G13" s="83"/>
      <c r="H13" s="80">
        <f>CdS_Sant_Elpidio!F37</f>
        <v>2819810.4</v>
      </c>
      <c r="L13" s="53"/>
    </row>
    <row r="14" spans="1:12" ht="36" customHeight="1">
      <c r="A14" s="8">
        <v>5</v>
      </c>
      <c r="B14" s="81">
        <v>2</v>
      </c>
      <c r="C14" s="84" t="str">
        <f>CdS_Antrodoco!B9</f>
        <v>Antrodoco</v>
      </c>
      <c r="D14" s="85"/>
      <c r="E14" s="83" t="str">
        <f>CdS_Antrodoco!B8</f>
        <v>Realizzazione Casa della Salute di Antrodoco in linea con gli obiettivi dell'Atto Aziendale</v>
      </c>
      <c r="F14" s="83"/>
      <c r="G14" s="83"/>
      <c r="H14" s="80">
        <f>CdS_Antrodoco!F37</f>
        <v>2819810.4</v>
      </c>
      <c r="L14" s="53"/>
    </row>
    <row r="15" spans="1:12" ht="36" customHeight="1">
      <c r="A15" s="8">
        <v>6</v>
      </c>
      <c r="B15" s="81">
        <v>2</v>
      </c>
      <c r="C15" s="84" t="str">
        <f>CdS_Magliano_Sabina!B9</f>
        <v>Magliano Sabina</v>
      </c>
      <c r="D15" s="85"/>
      <c r="E15" s="83" t="str">
        <f>CdS_Magliano_Sabina!B8</f>
        <v>Adeguamento funzionale e ristrutturazione Casa della Salute Magliano Sabina</v>
      </c>
      <c r="F15" s="83"/>
      <c r="G15" s="83"/>
      <c r="H15" s="80">
        <f>CdS_Magliano_Sabina!F37</f>
        <v>3990695.2007999998</v>
      </c>
      <c r="L15" s="53"/>
    </row>
    <row r="16" spans="1:12" ht="45" customHeight="1">
      <c r="A16" s="8">
        <v>7</v>
      </c>
      <c r="B16" s="81">
        <v>1</v>
      </c>
      <c r="C16" s="84" t="str">
        <f>App_elt_alta_tecnologia!B9</f>
        <v>Poggio Mirteto - Passo Corese</v>
      </c>
      <c r="D16" s="85"/>
      <c r="E16" s="83" t="str">
        <f>App_elt_alta_tecnologia!B8</f>
        <v>Approvvigionamento apparecchiature elettromedicali alta tecnologia in base ai fabbisogni della ASL per il triennio 2019/2021</v>
      </c>
      <c r="F16" s="83"/>
      <c r="G16" s="83"/>
      <c r="H16" s="80">
        <f>App_elt_alta_tecnologia!F37</f>
        <v>1921500</v>
      </c>
      <c r="L16" s="53"/>
    </row>
    <row r="17" spans="1:12" ht="51" customHeight="1">
      <c r="A17" s="8">
        <v>8</v>
      </c>
      <c r="B17" s="81">
        <v>3</v>
      </c>
      <c r="C17" s="84" t="str">
        <f>App_elt_media_bassa_tecnologia!B9</f>
        <v>Tutti gli immobili di proprietà o in uso alla ASL di Rieti escluso l'Ospedale</v>
      </c>
      <c r="D17" s="85"/>
      <c r="E17" s="110" t="str">
        <f>App_elt_media_bassa_tecnologia!B14</f>
        <v>Adeguamento alle mutate esigenze assistenziali, anche in ottemperanza agli obiettivi della Direzione Generale</v>
      </c>
      <c r="F17" s="111"/>
      <c r="G17" s="112"/>
      <c r="H17" s="80">
        <f>App_elt_media_bassa_tecnologia!F37</f>
        <v>19039320</v>
      </c>
      <c r="L17" s="53"/>
    </row>
    <row r="18" spans="1:12" ht="51" customHeight="1">
      <c r="A18" s="8">
        <v>9</v>
      </c>
      <c r="B18" s="81">
        <v>1</v>
      </c>
      <c r="C18" s="84" t="str">
        <f>Apparecchiature_informatiche!B9</f>
        <v>Tutti gli immobili di proprietà o in uso alla ASL di Rieti escluso l'Ospedale</v>
      </c>
      <c r="D18" s="85"/>
      <c r="E18" s="110" t="str">
        <f>Apparecchiature_informatiche!B8</f>
        <v>Approvvigionamento procedure e  attrezzature informatiche in base ai fabbisogni della ASL per il triennio 2019/2021</v>
      </c>
      <c r="F18" s="111"/>
      <c r="G18" s="112"/>
      <c r="H18" s="80">
        <f>Apparecchiature_informatiche!F37</f>
        <v>960750</v>
      </c>
      <c r="L18" s="53"/>
    </row>
    <row r="19" spans="1:12" ht="20.45" customHeight="1">
      <c r="A19" s="82"/>
      <c r="B19" s="82"/>
      <c r="C19" s="82"/>
      <c r="D19" s="82"/>
      <c r="E19" s="82"/>
      <c r="F19" s="82"/>
      <c r="G19" s="82"/>
      <c r="H19" s="82"/>
    </row>
    <row r="20" spans="1:12" ht="30" customHeight="1">
      <c r="A20" s="106" t="s">
        <v>33</v>
      </c>
      <c r="B20" s="107"/>
      <c r="C20" s="107"/>
      <c r="D20" s="107"/>
      <c r="E20" s="107"/>
      <c r="F20" s="107"/>
      <c r="G20" s="108"/>
      <c r="H20" s="32">
        <f>SUM(H10:H19)</f>
        <v>36495252.800799996</v>
      </c>
    </row>
    <row r="21" spans="1:12" ht="20.45" customHeight="1">
      <c r="A21" s="30"/>
      <c r="B21" s="30"/>
      <c r="C21" s="30"/>
      <c r="D21" s="30"/>
      <c r="L21" s="23"/>
    </row>
    <row r="22" spans="1:12" ht="20.45" customHeight="1">
      <c r="A22" s="30"/>
      <c r="B22" s="30"/>
      <c r="C22" s="30"/>
      <c r="D22" s="30"/>
      <c r="J22" s="22"/>
      <c r="L22" s="23"/>
    </row>
    <row r="23" spans="1:12" ht="20.45" customHeight="1">
      <c r="A23" s="30"/>
      <c r="B23" s="30"/>
      <c r="C23" s="30"/>
      <c r="D23" s="30"/>
      <c r="L23" s="23"/>
    </row>
    <row r="24" spans="1:12" ht="20.45" customHeight="1">
      <c r="A24" s="30"/>
      <c r="B24" s="30"/>
      <c r="C24" s="30"/>
      <c r="D24" s="30"/>
    </row>
    <row r="25" spans="1:12">
      <c r="J25" s="40"/>
    </row>
    <row r="26" spans="1:12" ht="15">
      <c r="J26" s="24"/>
      <c r="K26" s="25"/>
    </row>
    <row r="27" spans="1:12">
      <c r="G27" s="57"/>
    </row>
  </sheetData>
  <mergeCells count="28">
    <mergeCell ref="A20:G20"/>
    <mergeCell ref="E10:G10"/>
    <mergeCell ref="E16:G16"/>
    <mergeCell ref="C18:D18"/>
    <mergeCell ref="C11:D11"/>
    <mergeCell ref="C12:D12"/>
    <mergeCell ref="E11:G11"/>
    <mergeCell ref="C10:D10"/>
    <mergeCell ref="E18:G18"/>
    <mergeCell ref="C16:D16"/>
    <mergeCell ref="E12:G12"/>
    <mergeCell ref="C17:D17"/>
    <mergeCell ref="E17:G17"/>
    <mergeCell ref="C13:D13"/>
    <mergeCell ref="C14:D14"/>
    <mergeCell ref="E13:G13"/>
    <mergeCell ref="A1:H1"/>
    <mergeCell ref="A3:H3"/>
    <mergeCell ref="A4:H4"/>
    <mergeCell ref="D6:H6"/>
    <mergeCell ref="D7:H7"/>
    <mergeCell ref="A7:C7"/>
    <mergeCell ref="A19:H19"/>
    <mergeCell ref="E14:G14"/>
    <mergeCell ref="C15:D15"/>
    <mergeCell ref="E15:G15"/>
    <mergeCell ref="C9:D9"/>
    <mergeCell ref="E9:G9"/>
  </mergeCells>
  <pageMargins left="0.7" right="0.7" top="0.75" bottom="0.75" header="0.3" footer="0.3"/>
  <pageSetup paperSize="9" scale="78" orientation="portrait" r:id="rId1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18.28515625" style="33" customWidth="1"/>
    <col min="9" max="9" width="14.42578125" style="33" customWidth="1"/>
    <col min="10" max="10" width="13.140625" style="33" bestFit="1" customWidth="1"/>
    <col min="11" max="11" width="10.5703125" style="33" bestFit="1" customWidth="1"/>
    <col min="12" max="16384" width="9.140625" style="33"/>
  </cols>
  <sheetData>
    <row r="1" spans="1:11" ht="20.45" customHeight="1" thickBot="1">
      <c r="A1" s="87" t="s">
        <v>121</v>
      </c>
      <c r="B1" s="88"/>
      <c r="C1" s="88"/>
      <c r="D1" s="88"/>
      <c r="E1" s="88"/>
      <c r="F1" s="89"/>
    </row>
    <row r="2" spans="1:11" ht="9.9499999999999993" customHeight="1" thickBot="1">
      <c r="A2" s="34"/>
      <c r="B2" s="34"/>
      <c r="C2" s="34"/>
      <c r="D2" s="34"/>
      <c r="E2" s="34"/>
      <c r="F2" s="34"/>
    </row>
    <row r="3" spans="1:11" ht="15" customHeight="1">
      <c r="A3" s="90" t="s">
        <v>35</v>
      </c>
      <c r="B3" s="91"/>
      <c r="C3" s="91"/>
      <c r="D3" s="91"/>
      <c r="E3" s="91"/>
      <c r="F3" s="92"/>
    </row>
    <row r="4" spans="1:11" s="35" customFormat="1" ht="15.75" thickBot="1">
      <c r="A4" s="142" t="s">
        <v>94</v>
      </c>
      <c r="B4" s="143"/>
      <c r="C4" s="143"/>
      <c r="D4" s="143"/>
      <c r="E4" s="143"/>
      <c r="F4" s="144"/>
    </row>
    <row r="5" spans="1:11" ht="9.9499999999999993" customHeight="1">
      <c r="A5" s="34"/>
      <c r="B5" s="34"/>
      <c r="C5" s="34"/>
      <c r="D5" s="34"/>
      <c r="E5" s="34"/>
      <c r="F5" s="34"/>
    </row>
    <row r="6" spans="1:11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1" ht="30" customHeight="1">
      <c r="A7" s="1" t="s">
        <v>1</v>
      </c>
      <c r="B7" s="100" t="s">
        <v>95</v>
      </c>
      <c r="C7" s="101"/>
      <c r="D7" s="101"/>
      <c r="E7" s="101"/>
      <c r="F7" s="102"/>
    </row>
    <row r="8" spans="1:11" ht="34.5" customHeight="1">
      <c r="A8" s="1" t="s">
        <v>2</v>
      </c>
      <c r="B8" s="151" t="s">
        <v>96</v>
      </c>
      <c r="C8" s="140"/>
      <c r="D8" s="140"/>
      <c r="E8" s="140"/>
      <c r="F8" s="141"/>
    </row>
    <row r="9" spans="1:11" ht="20.25" customHeight="1">
      <c r="A9" s="1" t="s">
        <v>3</v>
      </c>
      <c r="B9" s="136" t="s">
        <v>104</v>
      </c>
      <c r="C9" s="137"/>
      <c r="D9" s="137"/>
      <c r="E9" s="137"/>
      <c r="F9" s="138"/>
    </row>
    <row r="10" spans="1:11" ht="15" customHeight="1" thickBot="1">
      <c r="A10" s="36"/>
      <c r="B10" s="36"/>
      <c r="C10" s="36"/>
      <c r="D10" s="36"/>
      <c r="E10" s="36"/>
      <c r="F10" s="36"/>
    </row>
    <row r="11" spans="1:11" ht="20.45" customHeight="1" thickBot="1">
      <c r="A11" s="87" t="s">
        <v>4</v>
      </c>
      <c r="B11" s="88"/>
      <c r="C11" s="88"/>
      <c r="D11" s="88"/>
      <c r="E11" s="88"/>
      <c r="F11" s="89"/>
    </row>
    <row r="12" spans="1:11" ht="9.9499999999999993" customHeight="1">
      <c r="A12" s="34"/>
      <c r="B12" s="34"/>
      <c r="C12" s="34"/>
      <c r="D12" s="34"/>
      <c r="E12" s="34"/>
      <c r="F12" s="34"/>
      <c r="G12" s="37"/>
    </row>
    <row r="13" spans="1:11" s="3" customFormat="1" ht="30" customHeight="1">
      <c r="A13" s="2" t="s">
        <v>5</v>
      </c>
      <c r="B13" s="128" t="s">
        <v>97</v>
      </c>
      <c r="C13" s="129"/>
      <c r="D13" s="129"/>
      <c r="E13" s="129"/>
      <c r="F13" s="130"/>
      <c r="G13" s="131"/>
      <c r="H13" s="132"/>
      <c r="I13" s="132"/>
      <c r="J13" s="132"/>
      <c r="K13" s="132"/>
    </row>
    <row r="14" spans="1:11" s="3" customFormat="1" ht="30" customHeight="1">
      <c r="A14" s="2" t="s">
        <v>6</v>
      </c>
      <c r="B14" s="128" t="s">
        <v>98</v>
      </c>
      <c r="C14" s="129"/>
      <c r="D14" s="129"/>
      <c r="E14" s="129"/>
      <c r="F14" s="130"/>
      <c r="G14" s="131"/>
      <c r="H14" s="132"/>
      <c r="I14" s="132"/>
      <c r="J14" s="132"/>
      <c r="K14" s="132"/>
    </row>
    <row r="15" spans="1:11" s="3" customFormat="1" ht="30" customHeight="1">
      <c r="A15" s="2" t="s">
        <v>7</v>
      </c>
      <c r="B15" s="128" t="s">
        <v>99</v>
      </c>
      <c r="C15" s="129"/>
      <c r="D15" s="129"/>
      <c r="E15" s="129"/>
      <c r="F15" s="130"/>
      <c r="G15" s="131"/>
      <c r="H15" s="132"/>
      <c r="I15" s="132"/>
      <c r="J15" s="132"/>
      <c r="K15" s="132"/>
    </row>
    <row r="16" spans="1:11" ht="20.45" customHeight="1">
      <c r="A16" s="4"/>
      <c r="B16" s="103" t="s">
        <v>8</v>
      </c>
      <c r="C16" s="104"/>
      <c r="D16" s="104"/>
      <c r="E16" s="38">
        <v>0</v>
      </c>
      <c r="F16" s="31"/>
    </row>
    <row r="17" spans="1:9">
      <c r="A17" s="5" t="s">
        <v>9</v>
      </c>
      <c r="B17" s="103" t="s">
        <v>10</v>
      </c>
      <c r="C17" s="104"/>
      <c r="D17" s="104"/>
      <c r="E17" s="39">
        <v>0</v>
      </c>
      <c r="F17" s="31"/>
    </row>
    <row r="18" spans="1:9">
      <c r="A18" s="6"/>
      <c r="B18" s="103" t="s">
        <v>11</v>
      </c>
      <c r="C18" s="104"/>
      <c r="D18" s="104"/>
      <c r="E18" s="38">
        <v>0</v>
      </c>
      <c r="F18" s="31"/>
    </row>
    <row r="19" spans="1:9" ht="15">
      <c r="A19" s="6" t="s">
        <v>12</v>
      </c>
      <c r="B19" s="133" t="s">
        <v>38</v>
      </c>
      <c r="C19" s="134"/>
      <c r="D19" s="134"/>
      <c r="E19" s="134"/>
      <c r="F19" s="135"/>
    </row>
    <row r="20" spans="1:9" ht="13.5" thickBot="1">
      <c r="A20" s="34"/>
      <c r="B20" s="34"/>
      <c r="C20" s="34"/>
      <c r="D20" s="34"/>
      <c r="E20" s="34"/>
      <c r="F20" s="34"/>
    </row>
    <row r="21" spans="1:9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960750</v>
      </c>
    </row>
    <row r="22" spans="1:9">
      <c r="A22" s="9"/>
      <c r="B22" s="29"/>
      <c r="C22" s="28"/>
      <c r="D22" s="119" t="s">
        <v>15</v>
      </c>
      <c r="E22" s="120"/>
      <c r="F22" s="59">
        <f>F21*95%</f>
        <v>912712.5</v>
      </c>
    </row>
    <row r="23" spans="1:9">
      <c r="A23" s="10" t="s">
        <v>16</v>
      </c>
      <c r="B23" s="11"/>
      <c r="C23" s="28"/>
      <c r="D23" s="119" t="s">
        <v>17</v>
      </c>
      <c r="E23" s="120"/>
      <c r="F23" s="59">
        <f>F21*5%</f>
        <v>48037.5</v>
      </c>
      <c r="I23" s="40"/>
    </row>
    <row r="24" spans="1:9" ht="13.5" thickBot="1">
      <c r="A24" s="12"/>
      <c r="B24" s="13"/>
      <c r="C24" s="28"/>
      <c r="D24" s="121" t="s">
        <v>18</v>
      </c>
      <c r="E24" s="122"/>
      <c r="F24" s="60"/>
    </row>
    <row r="25" spans="1:9" ht="25.5">
      <c r="A25" s="14" t="s">
        <v>92</v>
      </c>
      <c r="B25" s="27" t="s">
        <v>31</v>
      </c>
      <c r="C25" s="34"/>
      <c r="D25" s="34"/>
      <c r="E25" s="34"/>
      <c r="F25" s="34"/>
    </row>
    <row r="26" spans="1:9" ht="15">
      <c r="A26" s="14"/>
      <c r="B26" s="27"/>
      <c r="C26" s="34"/>
      <c r="D26" s="123" t="s">
        <v>19</v>
      </c>
      <c r="E26" s="124"/>
      <c r="F26" s="125"/>
    </row>
    <row r="27" spans="1:9" ht="15">
      <c r="A27" s="14" t="s">
        <v>93</v>
      </c>
      <c r="B27" s="27" t="s">
        <v>31</v>
      </c>
      <c r="C27" s="34"/>
      <c r="D27" s="7" t="s">
        <v>20</v>
      </c>
      <c r="E27" s="16"/>
      <c r="F27" s="41"/>
    </row>
    <row r="28" spans="1:9" ht="15">
      <c r="A28" s="14"/>
      <c r="B28" s="27"/>
      <c r="C28" s="34"/>
      <c r="D28" s="17" t="s">
        <v>21</v>
      </c>
      <c r="E28" s="42"/>
      <c r="F28" s="43">
        <v>0</v>
      </c>
      <c r="H28" s="18"/>
    </row>
    <row r="29" spans="1:9" ht="15">
      <c r="A29" s="14" t="s">
        <v>31</v>
      </c>
      <c r="B29" s="27" t="s">
        <v>31</v>
      </c>
      <c r="C29" s="34"/>
      <c r="D29" s="19" t="s">
        <v>22</v>
      </c>
      <c r="E29" s="44"/>
      <c r="F29" s="45">
        <v>750000</v>
      </c>
      <c r="H29" s="18"/>
    </row>
    <row r="30" spans="1:9">
      <c r="A30" s="14"/>
      <c r="B30" s="15"/>
      <c r="C30" s="34"/>
      <c r="D30" s="19" t="s">
        <v>23</v>
      </c>
      <c r="E30" s="44"/>
      <c r="F30" s="45">
        <v>0</v>
      </c>
    </row>
    <row r="31" spans="1:9">
      <c r="A31" s="126"/>
      <c r="B31" s="127"/>
      <c r="D31" s="113" t="s">
        <v>24</v>
      </c>
      <c r="E31" s="114"/>
      <c r="F31" s="46">
        <f>SUM(F28:F30)</f>
        <v>750000</v>
      </c>
    </row>
    <row r="32" spans="1:9">
      <c r="A32" s="126"/>
      <c r="B32" s="127"/>
      <c r="D32" s="20" t="s">
        <v>25</v>
      </c>
      <c r="E32" s="21"/>
      <c r="F32" s="45"/>
    </row>
    <row r="33" spans="1:11" ht="20.25" customHeight="1">
      <c r="A33" s="47"/>
      <c r="B33" s="48"/>
      <c r="C33" s="34"/>
      <c r="D33" s="19" t="s">
        <v>26</v>
      </c>
      <c r="E33" s="44"/>
      <c r="F33" s="45">
        <v>0</v>
      </c>
      <c r="H33" s="49"/>
      <c r="I33" s="50"/>
    </row>
    <row r="34" spans="1:11" ht="20.25" customHeight="1">
      <c r="A34" s="47"/>
      <c r="B34" s="48"/>
      <c r="D34" s="19" t="s">
        <v>27</v>
      </c>
      <c r="E34" s="44"/>
      <c r="F34" s="45">
        <f>F29*5%</f>
        <v>37500</v>
      </c>
      <c r="H34" s="51"/>
      <c r="I34" s="40"/>
    </row>
    <row r="35" spans="1:11" ht="20.25" customHeight="1">
      <c r="A35" s="47"/>
      <c r="B35" s="48"/>
      <c r="D35" s="19" t="s">
        <v>28</v>
      </c>
      <c r="E35" s="44"/>
      <c r="F35" s="52">
        <f>(F31+F33+F34)*22%</f>
        <v>173250</v>
      </c>
      <c r="H35" s="23"/>
      <c r="I35" s="53"/>
      <c r="K35" s="40"/>
    </row>
    <row r="36" spans="1:11" ht="20.25" customHeight="1">
      <c r="A36" s="47"/>
      <c r="B36" s="48"/>
      <c r="D36" s="113" t="s">
        <v>29</v>
      </c>
      <c r="E36" s="114"/>
      <c r="F36" s="46">
        <f>SUM(F33:F35)</f>
        <v>210750</v>
      </c>
      <c r="H36" s="53"/>
    </row>
    <row r="37" spans="1:11" ht="20.25" customHeight="1">
      <c r="A37" s="54"/>
      <c r="B37" s="55"/>
      <c r="D37" s="115" t="s">
        <v>30</v>
      </c>
      <c r="E37" s="116"/>
      <c r="F37" s="26">
        <f>F31+F36</f>
        <v>960750</v>
      </c>
      <c r="H37" s="22"/>
    </row>
    <row r="38" spans="1:11" ht="20.45" customHeight="1">
      <c r="A38" s="30"/>
      <c r="B38" s="30"/>
    </row>
    <row r="39" spans="1:11" ht="20.45" customHeight="1">
      <c r="A39" s="30"/>
      <c r="B39" s="30"/>
      <c r="F39" s="51"/>
      <c r="J39" s="23"/>
    </row>
    <row r="40" spans="1:11" ht="20.45" customHeight="1">
      <c r="A40" s="30"/>
      <c r="B40" s="30"/>
      <c r="F40" s="56"/>
      <c r="H40" s="22"/>
      <c r="J40" s="23"/>
    </row>
    <row r="41" spans="1:11" ht="20.45" customHeight="1">
      <c r="A41" s="30"/>
      <c r="B41" s="30"/>
      <c r="F41" s="53"/>
      <c r="J41" s="23"/>
    </row>
    <row r="42" spans="1:11" ht="20.45" customHeight="1">
      <c r="A42" s="30"/>
      <c r="B42" s="30"/>
    </row>
    <row r="43" spans="1:11">
      <c r="H43" s="40"/>
    </row>
    <row r="44" spans="1:11" ht="15">
      <c r="H44" s="24"/>
      <c r="I44" s="25"/>
    </row>
    <row r="45" spans="1:11">
      <c r="E45" s="57"/>
    </row>
  </sheetData>
  <mergeCells count="27">
    <mergeCell ref="D36:E36"/>
    <mergeCell ref="D37:E37"/>
    <mergeCell ref="D21:E21"/>
    <mergeCell ref="D22:E22"/>
    <mergeCell ref="D23:E23"/>
    <mergeCell ref="D24:E24"/>
    <mergeCell ref="D26:F26"/>
    <mergeCell ref="A31:B32"/>
    <mergeCell ref="D31:E31"/>
    <mergeCell ref="B15:F15"/>
    <mergeCell ref="G15:K15"/>
    <mergeCell ref="B16:D16"/>
    <mergeCell ref="B17:D17"/>
    <mergeCell ref="B18:D18"/>
    <mergeCell ref="B19:F19"/>
    <mergeCell ref="B9:F9"/>
    <mergeCell ref="A11:F11"/>
    <mergeCell ref="B13:F13"/>
    <mergeCell ref="G13:K13"/>
    <mergeCell ref="B14:F14"/>
    <mergeCell ref="G14:K14"/>
    <mergeCell ref="B8:F8"/>
    <mergeCell ref="A1:F1"/>
    <mergeCell ref="A3:F3"/>
    <mergeCell ref="A4:F4"/>
    <mergeCell ref="B6:F6"/>
    <mergeCell ref="B7:F7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topLeftCell="A10" zoomScaleNormal="100" zoomScaleSheetLayoutView="100" workbookViewId="0">
      <selection activeCell="G1" sqref="G1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18.28515625" style="33" customWidth="1"/>
    <col min="9" max="9" width="14.42578125" style="33" customWidth="1"/>
    <col min="10" max="10" width="13.140625" style="33" bestFit="1" customWidth="1"/>
    <col min="11" max="11" width="10.5703125" style="33" bestFit="1" customWidth="1"/>
    <col min="12" max="16384" width="9.140625" style="33"/>
  </cols>
  <sheetData>
    <row r="1" spans="1:11" ht="20.45" customHeight="1" thickBot="1">
      <c r="A1" s="87" t="s">
        <v>32</v>
      </c>
      <c r="B1" s="88"/>
      <c r="C1" s="88"/>
      <c r="D1" s="88"/>
      <c r="E1" s="88"/>
      <c r="F1" s="89"/>
    </row>
    <row r="2" spans="1:11" ht="9.9499999999999993" customHeight="1" thickBot="1">
      <c r="A2" s="34"/>
      <c r="B2" s="34"/>
      <c r="C2" s="34"/>
      <c r="D2" s="34"/>
      <c r="E2" s="34"/>
      <c r="F2" s="34"/>
    </row>
    <row r="3" spans="1:11" ht="15" customHeight="1">
      <c r="A3" s="90" t="s">
        <v>35</v>
      </c>
      <c r="B3" s="91"/>
      <c r="C3" s="91"/>
      <c r="D3" s="91"/>
      <c r="E3" s="91"/>
      <c r="F3" s="92"/>
    </row>
    <row r="4" spans="1:11" s="35" customFormat="1" ht="15.75" thickBot="1">
      <c r="A4" s="142" t="s">
        <v>43</v>
      </c>
      <c r="B4" s="143"/>
      <c r="C4" s="143"/>
      <c r="D4" s="143"/>
      <c r="E4" s="143"/>
      <c r="F4" s="144"/>
    </row>
    <row r="5" spans="1:11" ht="9.9499999999999993" customHeight="1">
      <c r="A5" s="34"/>
      <c r="B5" s="34"/>
      <c r="C5" s="34"/>
      <c r="D5" s="34"/>
      <c r="E5" s="34"/>
      <c r="F5" s="34"/>
    </row>
    <row r="6" spans="1:11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1" ht="30" customHeight="1">
      <c r="A7" s="1" t="s">
        <v>1</v>
      </c>
      <c r="B7" s="100" t="s">
        <v>40</v>
      </c>
      <c r="C7" s="101"/>
      <c r="D7" s="101"/>
      <c r="E7" s="101"/>
      <c r="F7" s="102"/>
    </row>
    <row r="8" spans="1:11" ht="50.25" customHeight="1">
      <c r="A8" s="1" t="s">
        <v>2</v>
      </c>
      <c r="B8" s="139" t="s">
        <v>117</v>
      </c>
      <c r="C8" s="140"/>
      <c r="D8" s="140"/>
      <c r="E8" s="140"/>
      <c r="F8" s="141"/>
    </row>
    <row r="9" spans="1:11" ht="20.25" customHeight="1">
      <c r="A9" s="1" t="s">
        <v>3</v>
      </c>
      <c r="B9" s="136" t="s">
        <v>104</v>
      </c>
      <c r="C9" s="137"/>
      <c r="D9" s="137"/>
      <c r="E9" s="137"/>
      <c r="F9" s="138"/>
    </row>
    <row r="10" spans="1:11" ht="15" customHeight="1" thickBot="1">
      <c r="A10" s="36"/>
      <c r="B10" s="36"/>
      <c r="C10" s="36"/>
      <c r="D10" s="36"/>
      <c r="E10" s="36"/>
      <c r="F10" s="36"/>
    </row>
    <row r="11" spans="1:11" ht="20.45" customHeight="1" thickBot="1">
      <c r="A11" s="87" t="s">
        <v>4</v>
      </c>
      <c r="B11" s="88"/>
      <c r="C11" s="88"/>
      <c r="D11" s="88"/>
      <c r="E11" s="88"/>
      <c r="F11" s="89"/>
    </row>
    <row r="12" spans="1:11" ht="9.9499999999999993" customHeight="1">
      <c r="A12" s="34"/>
      <c r="B12" s="34"/>
      <c r="C12" s="34"/>
      <c r="D12" s="34"/>
      <c r="E12" s="34"/>
      <c r="F12" s="34"/>
      <c r="G12" s="37"/>
    </row>
    <row r="13" spans="1:11" s="3" customFormat="1" ht="30" customHeight="1">
      <c r="A13" s="2" t="s">
        <v>5</v>
      </c>
      <c r="B13" s="128" t="s">
        <v>41</v>
      </c>
      <c r="C13" s="129"/>
      <c r="D13" s="129"/>
      <c r="E13" s="129"/>
      <c r="F13" s="130"/>
      <c r="G13" s="131"/>
      <c r="H13" s="132"/>
      <c r="I13" s="132"/>
      <c r="J13" s="132"/>
      <c r="K13" s="132"/>
    </row>
    <row r="14" spans="1:11" s="3" customFormat="1" ht="30" customHeight="1">
      <c r="A14" s="2" t="s">
        <v>6</v>
      </c>
      <c r="B14" s="128" t="s">
        <v>42</v>
      </c>
      <c r="C14" s="129"/>
      <c r="D14" s="129"/>
      <c r="E14" s="129"/>
      <c r="F14" s="130"/>
      <c r="G14" s="131"/>
      <c r="H14" s="132"/>
      <c r="I14" s="132"/>
      <c r="J14" s="132"/>
      <c r="K14" s="132"/>
    </row>
    <row r="15" spans="1:11" s="3" customFormat="1" ht="30" customHeight="1">
      <c r="A15" s="2" t="s">
        <v>7</v>
      </c>
      <c r="B15" s="128" t="s">
        <v>50</v>
      </c>
      <c r="C15" s="129"/>
      <c r="D15" s="129"/>
      <c r="E15" s="129"/>
      <c r="F15" s="130"/>
      <c r="G15" s="131"/>
      <c r="H15" s="132"/>
      <c r="I15" s="132"/>
      <c r="J15" s="132"/>
      <c r="K15" s="132"/>
    </row>
    <row r="16" spans="1:11" ht="20.45" customHeight="1">
      <c r="A16" s="4"/>
      <c r="B16" s="103" t="s">
        <v>8</v>
      </c>
      <c r="C16" s="104"/>
      <c r="D16" s="104"/>
      <c r="E16" s="38">
        <v>0</v>
      </c>
      <c r="F16" s="75"/>
    </row>
    <row r="17" spans="1:9">
      <c r="A17" s="5" t="s">
        <v>9</v>
      </c>
      <c r="B17" s="103" t="s">
        <v>10</v>
      </c>
      <c r="C17" s="104"/>
      <c r="D17" s="104"/>
      <c r="E17" s="39">
        <v>0</v>
      </c>
      <c r="F17" s="75"/>
    </row>
    <row r="18" spans="1:9">
      <c r="A18" s="6"/>
      <c r="B18" s="103" t="s">
        <v>11</v>
      </c>
      <c r="C18" s="104"/>
      <c r="D18" s="104"/>
      <c r="E18" s="38">
        <v>0</v>
      </c>
      <c r="F18" s="75"/>
    </row>
    <row r="19" spans="1:9" ht="15">
      <c r="A19" s="6" t="s">
        <v>12</v>
      </c>
      <c r="B19" s="133" t="s">
        <v>38</v>
      </c>
      <c r="C19" s="134"/>
      <c r="D19" s="134"/>
      <c r="E19" s="134"/>
      <c r="F19" s="135"/>
    </row>
    <row r="20" spans="1:9" ht="13.5" thickBot="1">
      <c r="A20" s="34"/>
      <c r="B20" s="34"/>
      <c r="C20" s="34"/>
      <c r="D20" s="34"/>
      <c r="E20" s="34"/>
      <c r="F20" s="34"/>
    </row>
    <row r="21" spans="1:9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1930040</v>
      </c>
    </row>
    <row r="22" spans="1:9">
      <c r="A22" s="9"/>
      <c r="B22" s="29"/>
      <c r="C22" s="28"/>
      <c r="D22" s="119" t="s">
        <v>15</v>
      </c>
      <c r="E22" s="120"/>
      <c r="F22" s="59">
        <f>F21*95%</f>
        <v>1833538</v>
      </c>
    </row>
    <row r="23" spans="1:9">
      <c r="A23" s="10" t="s">
        <v>16</v>
      </c>
      <c r="B23" s="11"/>
      <c r="C23" s="28"/>
      <c r="D23" s="119" t="s">
        <v>17</v>
      </c>
      <c r="E23" s="120"/>
      <c r="F23" s="59">
        <f>F21*5%</f>
        <v>96502</v>
      </c>
      <c r="I23" s="40"/>
    </row>
    <row r="24" spans="1:9" ht="13.5" thickBot="1">
      <c r="A24" s="12"/>
      <c r="B24" s="13"/>
      <c r="C24" s="28"/>
      <c r="D24" s="121" t="s">
        <v>18</v>
      </c>
      <c r="E24" s="122"/>
      <c r="F24" s="60">
        <v>0</v>
      </c>
    </row>
    <row r="25" spans="1:9" ht="25.5">
      <c r="A25" s="14" t="s">
        <v>92</v>
      </c>
      <c r="B25" s="27" t="s">
        <v>31</v>
      </c>
      <c r="C25" s="34"/>
      <c r="D25" s="34"/>
      <c r="E25" s="34"/>
      <c r="F25" s="34"/>
    </row>
    <row r="26" spans="1:9" ht="15">
      <c r="A26" s="14"/>
      <c r="B26" s="27"/>
      <c r="C26" s="34"/>
      <c r="D26" s="123" t="s">
        <v>19</v>
      </c>
      <c r="E26" s="124"/>
      <c r="F26" s="125"/>
    </row>
    <row r="27" spans="1:9" ht="15">
      <c r="A27" s="14" t="s">
        <v>109</v>
      </c>
      <c r="B27" s="27" t="s">
        <v>31</v>
      </c>
      <c r="C27" s="34"/>
      <c r="D27" s="7" t="s">
        <v>20</v>
      </c>
      <c r="E27" s="16"/>
      <c r="F27" s="41"/>
    </row>
    <row r="28" spans="1:9" ht="15">
      <c r="A28" s="14"/>
      <c r="B28" s="27"/>
      <c r="C28" s="34"/>
      <c r="D28" s="17" t="s">
        <v>21</v>
      </c>
      <c r="E28" s="42"/>
      <c r="F28" s="43">
        <v>1400000</v>
      </c>
      <c r="H28" s="18"/>
    </row>
    <row r="29" spans="1:9" ht="15">
      <c r="A29" s="14" t="s">
        <v>31</v>
      </c>
      <c r="B29" s="27" t="s">
        <v>31</v>
      </c>
      <c r="C29" s="34"/>
      <c r="D29" s="19" t="s">
        <v>22</v>
      </c>
      <c r="E29" s="44"/>
      <c r="F29" s="45">
        <v>0</v>
      </c>
      <c r="H29" s="18"/>
    </row>
    <row r="30" spans="1:9">
      <c r="A30" s="14"/>
      <c r="B30" s="15"/>
      <c r="C30" s="34"/>
      <c r="D30" s="19" t="s">
        <v>23</v>
      </c>
      <c r="E30" s="44"/>
      <c r="F30" s="45">
        <f>F28*3%</f>
        <v>42000</v>
      </c>
    </row>
    <row r="31" spans="1:9">
      <c r="A31" s="126"/>
      <c r="B31" s="127"/>
      <c r="D31" s="113" t="s">
        <v>24</v>
      </c>
      <c r="E31" s="114"/>
      <c r="F31" s="46">
        <f>SUM(F28:F30)</f>
        <v>1442000</v>
      </c>
    </row>
    <row r="32" spans="1:9">
      <c r="A32" s="126"/>
      <c r="B32" s="127"/>
      <c r="D32" s="20" t="s">
        <v>25</v>
      </c>
      <c r="E32" s="21"/>
      <c r="F32" s="45"/>
    </row>
    <row r="33" spans="1:11" ht="20.25" customHeight="1">
      <c r="A33" s="47"/>
      <c r="B33" s="48"/>
      <c r="C33" s="34"/>
      <c r="D33" s="19" t="s">
        <v>26</v>
      </c>
      <c r="E33" s="44"/>
      <c r="F33" s="45">
        <f>F28*5%</f>
        <v>70000</v>
      </c>
      <c r="H33" s="49"/>
      <c r="I33" s="50"/>
    </row>
    <row r="34" spans="1:11" ht="20.25" customHeight="1">
      <c r="A34" s="47"/>
      <c r="B34" s="48"/>
      <c r="D34" s="19" t="s">
        <v>27</v>
      </c>
      <c r="E34" s="44"/>
      <c r="F34" s="45">
        <f>F28*5%</f>
        <v>70000</v>
      </c>
      <c r="H34" s="51"/>
      <c r="I34" s="40"/>
    </row>
    <row r="35" spans="1:11" ht="20.25" customHeight="1">
      <c r="A35" s="47"/>
      <c r="B35" s="48"/>
      <c r="D35" s="19" t="s">
        <v>28</v>
      </c>
      <c r="E35" s="44"/>
      <c r="F35" s="52">
        <f>(F31+F33+F34)*22%</f>
        <v>348040</v>
      </c>
      <c r="H35" s="23"/>
      <c r="I35" s="53"/>
      <c r="K35" s="40"/>
    </row>
    <row r="36" spans="1:11" ht="20.25" customHeight="1">
      <c r="A36" s="47"/>
      <c r="B36" s="48"/>
      <c r="D36" s="113" t="s">
        <v>29</v>
      </c>
      <c r="E36" s="114"/>
      <c r="F36" s="46">
        <f>SUM(F33:F35)</f>
        <v>488040</v>
      </c>
      <c r="H36" s="53"/>
    </row>
    <row r="37" spans="1:11" ht="20.25" customHeight="1">
      <c r="A37" s="54"/>
      <c r="B37" s="55"/>
      <c r="D37" s="115" t="s">
        <v>30</v>
      </c>
      <c r="E37" s="116"/>
      <c r="F37" s="26">
        <f>F31+F36</f>
        <v>1930040</v>
      </c>
      <c r="H37" s="22"/>
    </row>
    <row r="38" spans="1:11" ht="20.45" customHeight="1">
      <c r="A38" s="30"/>
      <c r="B38" s="30"/>
    </row>
    <row r="39" spans="1:11" ht="20.45" customHeight="1">
      <c r="A39" s="30"/>
      <c r="B39" s="30"/>
      <c r="F39" s="51"/>
      <c r="J39" s="23"/>
    </row>
    <row r="40" spans="1:11" ht="20.45" customHeight="1">
      <c r="A40" s="30"/>
      <c r="B40" s="30"/>
      <c r="F40" s="56"/>
      <c r="H40" s="22"/>
      <c r="J40" s="23"/>
    </row>
    <row r="41" spans="1:11" ht="20.45" customHeight="1">
      <c r="A41" s="30"/>
      <c r="B41" s="30"/>
      <c r="F41" s="53"/>
      <c r="J41" s="23"/>
    </row>
    <row r="42" spans="1:11" ht="20.45" customHeight="1">
      <c r="A42" s="30"/>
      <c r="B42" s="30"/>
    </row>
    <row r="43" spans="1:11">
      <c r="H43" s="40"/>
    </row>
    <row r="44" spans="1:11" ht="15">
      <c r="H44" s="24"/>
      <c r="I44" s="25"/>
    </row>
    <row r="45" spans="1:11">
      <c r="E45" s="57"/>
    </row>
  </sheetData>
  <mergeCells count="27">
    <mergeCell ref="B8:F8"/>
    <mergeCell ref="A1:F1"/>
    <mergeCell ref="A3:F3"/>
    <mergeCell ref="A4:F4"/>
    <mergeCell ref="B6:F6"/>
    <mergeCell ref="B7:F7"/>
    <mergeCell ref="B9:F9"/>
    <mergeCell ref="A11:F11"/>
    <mergeCell ref="B13:F13"/>
    <mergeCell ref="G13:K13"/>
    <mergeCell ref="B14:F14"/>
    <mergeCell ref="G14:K14"/>
    <mergeCell ref="A31:B32"/>
    <mergeCell ref="D31:E31"/>
    <mergeCell ref="B15:F15"/>
    <mergeCell ref="G15:K15"/>
    <mergeCell ref="B16:D16"/>
    <mergeCell ref="B17:D17"/>
    <mergeCell ref="B18:D18"/>
    <mergeCell ref="B19:F19"/>
    <mergeCell ref="D36:E36"/>
    <mergeCell ref="D37:E37"/>
    <mergeCell ref="D21:E21"/>
    <mergeCell ref="D22:E22"/>
    <mergeCell ref="D23:E23"/>
    <mergeCell ref="D24:E24"/>
    <mergeCell ref="D26:F26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zoomScaleNormal="100" zoomScaleSheetLayoutView="100" workbookViewId="0">
      <selection activeCell="A2" sqref="A2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18.28515625" style="33" customWidth="1"/>
    <col min="9" max="9" width="14.42578125" style="33" customWidth="1"/>
    <col min="10" max="10" width="13.140625" style="33" bestFit="1" customWidth="1"/>
    <col min="11" max="11" width="10.5703125" style="33" bestFit="1" customWidth="1"/>
    <col min="12" max="16384" width="9.140625" style="33"/>
  </cols>
  <sheetData>
    <row r="1" spans="1:11" ht="20.45" customHeight="1" thickBot="1">
      <c r="A1" s="87" t="s">
        <v>51</v>
      </c>
      <c r="B1" s="88"/>
      <c r="C1" s="88"/>
      <c r="D1" s="88"/>
      <c r="E1" s="88"/>
      <c r="F1" s="89"/>
    </row>
    <row r="2" spans="1:11" ht="9.9499999999999993" customHeight="1" thickBot="1">
      <c r="A2" s="34"/>
      <c r="B2" s="34"/>
      <c r="C2" s="34"/>
      <c r="D2" s="34"/>
      <c r="E2" s="34"/>
      <c r="F2" s="34"/>
    </row>
    <row r="3" spans="1:11" ht="15" customHeight="1">
      <c r="A3" s="90" t="s">
        <v>35</v>
      </c>
      <c r="B3" s="91"/>
      <c r="C3" s="91"/>
      <c r="D3" s="91"/>
      <c r="E3" s="91"/>
      <c r="F3" s="92"/>
    </row>
    <row r="4" spans="1:11" s="35" customFormat="1" ht="18" customHeight="1" thickBot="1">
      <c r="A4" s="142" t="s">
        <v>55</v>
      </c>
      <c r="B4" s="143"/>
      <c r="C4" s="143"/>
      <c r="D4" s="143"/>
      <c r="E4" s="143"/>
      <c r="F4" s="144"/>
    </row>
    <row r="5" spans="1:11" ht="9.9499999999999993" customHeight="1">
      <c r="A5" s="34"/>
      <c r="B5" s="34"/>
      <c r="C5" s="34"/>
      <c r="D5" s="34"/>
      <c r="E5" s="34"/>
      <c r="F5" s="34"/>
    </row>
    <row r="6" spans="1:11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1" ht="30" customHeight="1">
      <c r="A7" s="1" t="s">
        <v>1</v>
      </c>
      <c r="B7" s="100" t="s">
        <v>46</v>
      </c>
      <c r="C7" s="101"/>
      <c r="D7" s="101"/>
      <c r="E7" s="101"/>
      <c r="F7" s="102"/>
    </row>
    <row r="8" spans="1:11" ht="33.75" customHeight="1">
      <c r="A8" s="1" t="s">
        <v>2</v>
      </c>
      <c r="B8" s="145" t="s">
        <v>45</v>
      </c>
      <c r="C8" s="140"/>
      <c r="D8" s="140"/>
      <c r="E8" s="140"/>
      <c r="F8" s="141"/>
    </row>
    <row r="9" spans="1:11" ht="20.25" customHeight="1">
      <c r="A9" s="1" t="s">
        <v>3</v>
      </c>
      <c r="B9" s="136" t="s">
        <v>104</v>
      </c>
      <c r="C9" s="137"/>
      <c r="D9" s="137"/>
      <c r="E9" s="137"/>
      <c r="F9" s="138"/>
    </row>
    <row r="10" spans="1:11" ht="15" customHeight="1" thickBot="1">
      <c r="A10" s="36"/>
      <c r="B10" s="36"/>
      <c r="C10" s="36"/>
      <c r="D10" s="36"/>
      <c r="E10" s="36"/>
      <c r="F10" s="36"/>
    </row>
    <row r="11" spans="1:11" ht="20.45" customHeight="1" thickBot="1">
      <c r="A11" s="87" t="s">
        <v>4</v>
      </c>
      <c r="B11" s="88"/>
      <c r="C11" s="88"/>
      <c r="D11" s="88"/>
      <c r="E11" s="88"/>
      <c r="F11" s="89"/>
    </row>
    <row r="12" spans="1:11" ht="9.9499999999999993" customHeight="1">
      <c r="A12" s="34"/>
      <c r="B12" s="34"/>
      <c r="C12" s="34"/>
      <c r="D12" s="34"/>
      <c r="E12" s="34"/>
      <c r="F12" s="34"/>
      <c r="G12" s="37"/>
    </row>
    <row r="13" spans="1:11" s="3" customFormat="1" ht="30" customHeight="1">
      <c r="A13" s="2" t="s">
        <v>5</v>
      </c>
      <c r="B13" s="128" t="s">
        <v>47</v>
      </c>
      <c r="C13" s="129"/>
      <c r="D13" s="129"/>
      <c r="E13" s="129"/>
      <c r="F13" s="130"/>
      <c r="G13" s="131"/>
      <c r="H13" s="132"/>
      <c r="I13" s="132"/>
      <c r="J13" s="132"/>
      <c r="K13" s="132"/>
    </row>
    <row r="14" spans="1:11" s="3" customFormat="1" ht="30" customHeight="1">
      <c r="A14" s="2" t="s">
        <v>6</v>
      </c>
      <c r="B14" s="128" t="s">
        <v>48</v>
      </c>
      <c r="C14" s="129"/>
      <c r="D14" s="129"/>
      <c r="E14" s="129"/>
      <c r="F14" s="130"/>
      <c r="G14" s="131"/>
      <c r="H14" s="132"/>
      <c r="I14" s="132"/>
      <c r="J14" s="132"/>
      <c r="K14" s="132"/>
    </row>
    <row r="15" spans="1:11" s="3" customFormat="1" ht="30" customHeight="1">
      <c r="A15" s="2" t="s">
        <v>7</v>
      </c>
      <c r="B15" s="128" t="s">
        <v>49</v>
      </c>
      <c r="C15" s="129"/>
      <c r="D15" s="129"/>
      <c r="E15" s="129"/>
      <c r="F15" s="130"/>
      <c r="G15" s="131"/>
      <c r="H15" s="132"/>
      <c r="I15" s="132"/>
      <c r="J15" s="132"/>
      <c r="K15" s="132"/>
    </row>
    <row r="16" spans="1:11" ht="20.45" customHeight="1">
      <c r="A16" s="4"/>
      <c r="B16" s="103" t="s">
        <v>8</v>
      </c>
      <c r="C16" s="104"/>
      <c r="D16" s="104"/>
      <c r="E16" s="38">
        <v>0</v>
      </c>
      <c r="F16" s="31"/>
    </row>
    <row r="17" spans="1:9">
      <c r="A17" s="5" t="s">
        <v>9</v>
      </c>
      <c r="B17" s="103" t="s">
        <v>10</v>
      </c>
      <c r="C17" s="104"/>
      <c r="D17" s="104"/>
      <c r="E17" s="39">
        <v>0</v>
      </c>
      <c r="F17" s="31"/>
    </row>
    <row r="18" spans="1:9">
      <c r="A18" s="6"/>
      <c r="B18" s="103" t="s">
        <v>11</v>
      </c>
      <c r="C18" s="104"/>
      <c r="D18" s="104"/>
      <c r="E18" s="38">
        <v>0</v>
      </c>
      <c r="F18" s="31"/>
    </row>
    <row r="19" spans="1:9" ht="15">
      <c r="A19" s="6" t="s">
        <v>12</v>
      </c>
      <c r="B19" s="133" t="s">
        <v>38</v>
      </c>
      <c r="C19" s="134"/>
      <c r="D19" s="134"/>
      <c r="E19" s="134"/>
      <c r="F19" s="135"/>
    </row>
    <row r="20" spans="1:9" ht="13.5" thickBot="1">
      <c r="A20" s="34"/>
      <c r="B20" s="34"/>
      <c r="C20" s="34"/>
      <c r="D20" s="34"/>
      <c r="E20" s="34"/>
      <c r="F20" s="34"/>
    </row>
    <row r="21" spans="1:9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525258.80000000005</v>
      </c>
    </row>
    <row r="22" spans="1:9">
      <c r="A22" s="9"/>
      <c r="B22" s="29"/>
      <c r="C22" s="28"/>
      <c r="D22" s="119" t="s">
        <v>15</v>
      </c>
      <c r="E22" s="120"/>
      <c r="F22" s="59">
        <f>F21*95%</f>
        <v>498995.86000000004</v>
      </c>
    </row>
    <row r="23" spans="1:9">
      <c r="A23" s="10" t="s">
        <v>16</v>
      </c>
      <c r="B23" s="11"/>
      <c r="C23" s="28"/>
      <c r="D23" s="119" t="s">
        <v>17</v>
      </c>
      <c r="E23" s="120"/>
      <c r="F23" s="59">
        <f>F21*5%</f>
        <v>26262.940000000002</v>
      </c>
      <c r="I23" s="40"/>
    </row>
    <row r="24" spans="1:9" ht="13.5" thickBot="1">
      <c r="A24" s="12"/>
      <c r="B24" s="13"/>
      <c r="C24" s="28"/>
      <c r="D24" s="121" t="s">
        <v>18</v>
      </c>
      <c r="E24" s="122"/>
      <c r="F24" s="60">
        <v>0</v>
      </c>
    </row>
    <row r="25" spans="1:9" ht="25.5">
      <c r="A25" s="14" t="s">
        <v>92</v>
      </c>
      <c r="B25" s="27" t="s">
        <v>31</v>
      </c>
      <c r="C25" s="34"/>
      <c r="D25" s="34"/>
      <c r="E25" s="34"/>
      <c r="F25" s="34"/>
    </row>
    <row r="26" spans="1:9" ht="15">
      <c r="A26" s="14"/>
      <c r="B26" s="27"/>
      <c r="C26" s="34"/>
      <c r="D26" s="123" t="s">
        <v>19</v>
      </c>
      <c r="E26" s="124"/>
      <c r="F26" s="125"/>
    </row>
    <row r="27" spans="1:9" ht="15">
      <c r="A27" s="14" t="s">
        <v>109</v>
      </c>
      <c r="B27" s="27" t="s">
        <v>31</v>
      </c>
      <c r="C27" s="34"/>
      <c r="D27" s="7" t="s">
        <v>20</v>
      </c>
      <c r="E27" s="16"/>
      <c r="F27" s="41"/>
    </row>
    <row r="28" spans="1:9" ht="15">
      <c r="A28" s="14"/>
      <c r="B28" s="27"/>
      <c r="C28" s="34"/>
      <c r="D28" s="17" t="s">
        <v>21</v>
      </c>
      <c r="E28" s="42"/>
      <c r="F28" s="43">
        <v>380000</v>
      </c>
      <c r="H28" s="18"/>
    </row>
    <row r="29" spans="1:9" ht="15">
      <c r="A29" s="14" t="s">
        <v>31</v>
      </c>
      <c r="B29" s="27" t="s">
        <v>31</v>
      </c>
      <c r="C29" s="34"/>
      <c r="D29" s="19" t="s">
        <v>22</v>
      </c>
      <c r="E29" s="44"/>
      <c r="F29" s="45">
        <v>0</v>
      </c>
      <c r="H29" s="18"/>
    </row>
    <row r="30" spans="1:9">
      <c r="A30" s="14"/>
      <c r="B30" s="15"/>
      <c r="C30" s="34"/>
      <c r="D30" s="19" t="s">
        <v>23</v>
      </c>
      <c r="E30" s="44"/>
      <c r="F30" s="45">
        <f>F28*3%</f>
        <v>11400</v>
      </c>
    </row>
    <row r="31" spans="1:9">
      <c r="A31" s="126"/>
      <c r="B31" s="127"/>
      <c r="D31" s="113" t="s">
        <v>24</v>
      </c>
      <c r="E31" s="114"/>
      <c r="F31" s="46">
        <f>SUM(F28:F30)</f>
        <v>391400</v>
      </c>
    </row>
    <row r="32" spans="1:9">
      <c r="A32" s="126"/>
      <c r="B32" s="127"/>
      <c r="D32" s="20" t="s">
        <v>25</v>
      </c>
      <c r="E32" s="21"/>
      <c r="F32" s="45"/>
    </row>
    <row r="33" spans="1:11" ht="20.25" customHeight="1">
      <c r="A33" s="47"/>
      <c r="B33" s="48"/>
      <c r="C33" s="34"/>
      <c r="D33" s="19" t="s">
        <v>26</v>
      </c>
      <c r="E33" s="44"/>
      <c r="F33" s="45">
        <f>F31*5%</f>
        <v>19570</v>
      </c>
      <c r="H33" s="49"/>
      <c r="I33" s="50"/>
    </row>
    <row r="34" spans="1:11" ht="20.25" customHeight="1">
      <c r="A34" s="47"/>
      <c r="B34" s="48"/>
      <c r="D34" s="19" t="s">
        <v>27</v>
      </c>
      <c r="E34" s="44"/>
      <c r="F34" s="45">
        <f>F31*5%</f>
        <v>19570</v>
      </c>
      <c r="H34" s="51"/>
      <c r="I34" s="40"/>
    </row>
    <row r="35" spans="1:11" ht="20.25" customHeight="1">
      <c r="A35" s="47"/>
      <c r="B35" s="48"/>
      <c r="D35" s="19" t="s">
        <v>28</v>
      </c>
      <c r="E35" s="44"/>
      <c r="F35" s="52">
        <f>(F31+F33+F34)*22%</f>
        <v>94718.8</v>
      </c>
      <c r="H35" s="23"/>
      <c r="I35" s="53"/>
      <c r="K35" s="40"/>
    </row>
    <row r="36" spans="1:11" ht="20.25" customHeight="1">
      <c r="A36" s="47"/>
      <c r="B36" s="48"/>
      <c r="D36" s="113" t="s">
        <v>29</v>
      </c>
      <c r="E36" s="114"/>
      <c r="F36" s="46">
        <f>SUM(F33:F35)</f>
        <v>133858.79999999999</v>
      </c>
      <c r="H36" s="53"/>
    </row>
    <row r="37" spans="1:11" ht="20.25" customHeight="1">
      <c r="A37" s="54"/>
      <c r="B37" s="55"/>
      <c r="D37" s="115" t="s">
        <v>30</v>
      </c>
      <c r="E37" s="116"/>
      <c r="F37" s="26">
        <f>F31+F36</f>
        <v>525258.80000000005</v>
      </c>
      <c r="H37" s="22"/>
    </row>
    <row r="38" spans="1:11" ht="20.45" customHeight="1">
      <c r="A38" s="30"/>
      <c r="B38" s="30"/>
    </row>
    <row r="39" spans="1:11" ht="20.45" customHeight="1">
      <c r="A39" s="30"/>
      <c r="B39" s="30"/>
      <c r="F39" s="51"/>
      <c r="J39" s="23"/>
    </row>
    <row r="40" spans="1:11" ht="20.45" customHeight="1">
      <c r="A40" s="30"/>
      <c r="B40" s="30"/>
      <c r="F40" s="56"/>
      <c r="H40" s="22"/>
      <c r="J40" s="23"/>
    </row>
    <row r="41" spans="1:11" ht="20.45" customHeight="1">
      <c r="A41" s="30"/>
      <c r="B41" s="30"/>
      <c r="F41" s="53"/>
      <c r="J41" s="23"/>
    </row>
    <row r="42" spans="1:11" ht="20.45" customHeight="1">
      <c r="A42" s="30"/>
      <c r="B42" s="30"/>
    </row>
    <row r="43" spans="1:11">
      <c r="H43" s="40"/>
    </row>
    <row r="44" spans="1:11" ht="15">
      <c r="H44" s="24"/>
      <c r="I44" s="25"/>
    </row>
    <row r="45" spans="1:11">
      <c r="E45" s="57"/>
    </row>
  </sheetData>
  <mergeCells count="27">
    <mergeCell ref="B8:F8"/>
    <mergeCell ref="A1:F1"/>
    <mergeCell ref="A3:F3"/>
    <mergeCell ref="A4:F4"/>
    <mergeCell ref="B6:F6"/>
    <mergeCell ref="B7:F7"/>
    <mergeCell ref="B9:F9"/>
    <mergeCell ref="A11:F11"/>
    <mergeCell ref="B13:F13"/>
    <mergeCell ref="G13:K13"/>
    <mergeCell ref="B14:F14"/>
    <mergeCell ref="G14:K14"/>
    <mergeCell ref="A31:B32"/>
    <mergeCell ref="D31:E31"/>
    <mergeCell ref="B15:F15"/>
    <mergeCell ref="G15:K15"/>
    <mergeCell ref="B16:D16"/>
    <mergeCell ref="B17:D17"/>
    <mergeCell ref="B18:D18"/>
    <mergeCell ref="B19:F19"/>
    <mergeCell ref="D36:E36"/>
    <mergeCell ref="D37:E37"/>
    <mergeCell ref="D21:E21"/>
    <mergeCell ref="D22:E22"/>
    <mergeCell ref="D23:E23"/>
    <mergeCell ref="D24:E24"/>
    <mergeCell ref="D26:F26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O45"/>
  <sheetViews>
    <sheetView view="pageBreakPreview" zoomScaleNormal="100" zoomScaleSheetLayoutView="100" workbookViewId="0">
      <selection activeCell="E18" sqref="E18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8.42578125" style="33" bestFit="1" customWidth="1"/>
    <col min="9" max="9" width="13.140625" style="33" bestFit="1" customWidth="1"/>
    <col min="10" max="10" width="8.85546875" style="33" bestFit="1" customWidth="1"/>
    <col min="11" max="11" width="5.85546875" style="33" bestFit="1" customWidth="1"/>
    <col min="12" max="12" width="14.28515625" style="33" bestFit="1" customWidth="1"/>
    <col min="13" max="13" width="17.85546875" style="33" bestFit="1" customWidth="1"/>
    <col min="14" max="16384" width="9.140625" style="33"/>
  </cols>
  <sheetData>
    <row r="1" spans="1:15" ht="20.45" customHeight="1" thickBot="1">
      <c r="A1" s="87" t="s">
        <v>52</v>
      </c>
      <c r="B1" s="88"/>
      <c r="C1" s="88"/>
      <c r="D1" s="88"/>
      <c r="E1" s="88"/>
      <c r="F1" s="89"/>
    </row>
    <row r="2" spans="1:15" ht="9.9499999999999993" customHeight="1" thickBot="1">
      <c r="A2" s="34"/>
      <c r="B2" s="34"/>
      <c r="C2" s="34"/>
      <c r="D2" s="34"/>
      <c r="E2" s="34"/>
      <c r="F2" s="34"/>
    </row>
    <row r="3" spans="1:15" ht="15" customHeight="1">
      <c r="A3" s="90" t="s">
        <v>35</v>
      </c>
      <c r="B3" s="91"/>
      <c r="C3" s="91"/>
      <c r="D3" s="91"/>
      <c r="E3" s="91"/>
      <c r="F3" s="92"/>
    </row>
    <row r="4" spans="1:15" s="35" customFormat="1" ht="15.75" thickBot="1">
      <c r="A4" s="142" t="s">
        <v>44</v>
      </c>
      <c r="B4" s="143"/>
      <c r="C4" s="143"/>
      <c r="D4" s="143"/>
      <c r="E4" s="143"/>
      <c r="F4" s="144"/>
    </row>
    <row r="5" spans="1:15" ht="9.9499999999999993" customHeight="1">
      <c r="A5" s="34"/>
      <c r="B5" s="34"/>
      <c r="C5" s="34"/>
      <c r="D5" s="34"/>
      <c r="E5" s="34"/>
      <c r="F5" s="34"/>
    </row>
    <row r="6" spans="1:15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5" ht="30" customHeight="1">
      <c r="A7" s="1" t="s">
        <v>1</v>
      </c>
      <c r="B7" s="100" t="s">
        <v>54</v>
      </c>
      <c r="C7" s="101"/>
      <c r="D7" s="101"/>
      <c r="E7" s="101"/>
      <c r="F7" s="102"/>
    </row>
    <row r="8" spans="1:15" ht="34.5" customHeight="1">
      <c r="A8" s="1" t="s">
        <v>2</v>
      </c>
      <c r="B8" s="146" t="s">
        <v>107</v>
      </c>
      <c r="C8" s="140"/>
      <c r="D8" s="140"/>
      <c r="E8" s="140"/>
      <c r="F8" s="141"/>
      <c r="I8" s="65" t="s">
        <v>66</v>
      </c>
      <c r="J8" s="65" t="s">
        <v>67</v>
      </c>
      <c r="K8" s="65" t="s">
        <v>69</v>
      </c>
      <c r="L8" s="33" t="s">
        <v>68</v>
      </c>
      <c r="M8" s="33" t="s">
        <v>71</v>
      </c>
    </row>
    <row r="9" spans="1:15" ht="20.25" customHeight="1">
      <c r="A9" s="1" t="s">
        <v>3</v>
      </c>
      <c r="B9" s="136" t="s">
        <v>106</v>
      </c>
      <c r="C9" s="137"/>
      <c r="D9" s="137"/>
      <c r="E9" s="137"/>
      <c r="F9" s="138"/>
      <c r="I9" s="65" t="s">
        <v>65</v>
      </c>
      <c r="J9" s="65">
        <v>800</v>
      </c>
      <c r="K9" s="65" t="s">
        <v>70</v>
      </c>
      <c r="L9" s="51">
        <v>1500</v>
      </c>
      <c r="M9" s="53">
        <f>J9*L9</f>
        <v>1200000</v>
      </c>
    </row>
    <row r="10" spans="1:15" ht="15" customHeight="1" thickBot="1">
      <c r="A10" s="36"/>
      <c r="B10" s="36"/>
      <c r="C10" s="36"/>
      <c r="D10" s="36"/>
      <c r="E10" s="36"/>
      <c r="F10" s="36"/>
      <c r="I10" s="65" t="s">
        <v>72</v>
      </c>
      <c r="J10" s="65">
        <f>263+199+120+198+450+377+186+114+57</f>
        <v>1964</v>
      </c>
      <c r="K10" s="65" t="s">
        <v>73</v>
      </c>
      <c r="L10" s="51">
        <v>1500</v>
      </c>
      <c r="M10" s="53">
        <f>J10*L10</f>
        <v>2946000</v>
      </c>
    </row>
    <row r="11" spans="1:15" ht="20.45" customHeight="1" thickBot="1">
      <c r="A11" s="87" t="s">
        <v>4</v>
      </c>
      <c r="B11" s="88"/>
      <c r="C11" s="88"/>
      <c r="D11" s="88"/>
      <c r="E11" s="88"/>
      <c r="F11" s="89"/>
      <c r="I11" s="65" t="s">
        <v>90</v>
      </c>
      <c r="J11" s="65">
        <v>1800</v>
      </c>
      <c r="K11" s="65" t="s">
        <v>74</v>
      </c>
      <c r="L11" s="51">
        <v>1800</v>
      </c>
      <c r="M11" s="53">
        <f>J11*L11</f>
        <v>3240000</v>
      </c>
    </row>
    <row r="12" spans="1:15" ht="9.9499999999999993" customHeight="1">
      <c r="A12" s="34"/>
      <c r="B12" s="34"/>
      <c r="C12" s="34"/>
      <c r="D12" s="34"/>
      <c r="E12" s="34"/>
      <c r="F12" s="34"/>
      <c r="G12" s="37"/>
      <c r="I12" s="65"/>
      <c r="J12" s="65"/>
      <c r="K12" s="65"/>
      <c r="L12" s="51"/>
    </row>
    <row r="13" spans="1:15" s="3" customFormat="1" ht="30" customHeight="1">
      <c r="A13" s="2" t="s">
        <v>5</v>
      </c>
      <c r="B13" s="128" t="s">
        <v>111</v>
      </c>
      <c r="C13" s="129"/>
      <c r="D13" s="129"/>
      <c r="E13" s="129"/>
      <c r="F13" s="130"/>
      <c r="G13" s="63"/>
      <c r="H13" s="64"/>
      <c r="I13" s="68" t="s">
        <v>91</v>
      </c>
      <c r="J13" s="68"/>
      <c r="K13" s="68"/>
      <c r="L13" s="78"/>
      <c r="M13" s="70">
        <v>1200000</v>
      </c>
    </row>
    <row r="14" spans="1:15" s="3" customFormat="1" ht="30" customHeight="1">
      <c r="A14" s="2" t="s">
        <v>6</v>
      </c>
      <c r="B14" s="128" t="s">
        <v>110</v>
      </c>
      <c r="C14" s="129"/>
      <c r="D14" s="129"/>
      <c r="E14" s="129"/>
      <c r="F14" s="130"/>
      <c r="G14" s="63"/>
      <c r="H14" s="64"/>
      <c r="I14" s="66"/>
      <c r="J14" s="66"/>
      <c r="K14" s="66"/>
      <c r="L14" s="67"/>
      <c r="M14" s="76">
        <f>SUM(M9:M13)</f>
        <v>8586000</v>
      </c>
    </row>
    <row r="15" spans="1:15" s="3" customFormat="1" ht="30" customHeight="1">
      <c r="A15" s="2" t="s">
        <v>7</v>
      </c>
      <c r="B15" s="128" t="s">
        <v>108</v>
      </c>
      <c r="C15" s="129"/>
      <c r="D15" s="129"/>
      <c r="E15" s="129"/>
      <c r="F15" s="130"/>
      <c r="G15" s="63"/>
      <c r="H15" s="69"/>
      <c r="I15" s="68" t="s">
        <v>75</v>
      </c>
      <c r="J15" s="68">
        <v>7040</v>
      </c>
      <c r="K15" s="68" t="s">
        <v>76</v>
      </c>
      <c r="L15" s="70">
        <v>1600</v>
      </c>
      <c r="M15" s="71">
        <f>J15*L15</f>
        <v>11264000</v>
      </c>
      <c r="N15" s="72" t="s">
        <v>77</v>
      </c>
    </row>
    <row r="16" spans="1:15" ht="20.45" customHeight="1">
      <c r="A16" s="4"/>
      <c r="B16" s="103" t="s">
        <v>8</v>
      </c>
      <c r="C16" s="104"/>
      <c r="D16" s="104"/>
      <c r="E16" s="38">
        <v>0</v>
      </c>
      <c r="F16" s="31"/>
      <c r="I16" s="73" t="s">
        <v>75</v>
      </c>
      <c r="J16" s="73" t="s">
        <v>78</v>
      </c>
      <c r="K16" s="73" t="s">
        <v>76</v>
      </c>
      <c r="L16" s="74" t="s">
        <v>78</v>
      </c>
      <c r="M16" s="74">
        <v>800000</v>
      </c>
      <c r="N16" s="34" t="s">
        <v>79</v>
      </c>
      <c r="O16" s="34"/>
    </row>
    <row r="17" spans="1:13">
      <c r="A17" s="5" t="s">
        <v>9</v>
      </c>
      <c r="B17" s="103" t="s">
        <v>10</v>
      </c>
      <c r="C17" s="104"/>
      <c r="D17" s="104"/>
      <c r="E17" s="39">
        <v>0</v>
      </c>
      <c r="F17" s="31"/>
      <c r="I17" s="65"/>
      <c r="J17" s="65"/>
      <c r="K17" s="65"/>
      <c r="L17" s="51"/>
      <c r="M17" s="77">
        <f>SUM(M15:M16)</f>
        <v>12064000</v>
      </c>
    </row>
    <row r="18" spans="1:13">
      <c r="A18" s="6"/>
      <c r="B18" s="103" t="s">
        <v>11</v>
      </c>
      <c r="C18" s="104"/>
      <c r="D18" s="104"/>
      <c r="E18" s="38">
        <v>1200</v>
      </c>
      <c r="F18" s="31"/>
      <c r="I18" s="65"/>
      <c r="J18" s="65"/>
      <c r="K18" s="65"/>
      <c r="L18" s="51"/>
    </row>
    <row r="19" spans="1:13" ht="15">
      <c r="A19" s="6" t="s">
        <v>12</v>
      </c>
      <c r="B19" s="133" t="s">
        <v>38</v>
      </c>
      <c r="C19" s="134"/>
      <c r="D19" s="134"/>
      <c r="E19" s="134"/>
      <c r="F19" s="135"/>
      <c r="I19" s="65"/>
      <c r="J19" s="65"/>
      <c r="K19" s="65"/>
      <c r="L19" s="51"/>
    </row>
    <row r="20" spans="1:13" ht="13.5" thickBot="1">
      <c r="A20" s="34"/>
      <c r="B20" s="34"/>
      <c r="C20" s="34"/>
      <c r="D20" s="34"/>
      <c r="E20" s="34"/>
      <c r="F20" s="34"/>
      <c r="I20" s="65"/>
      <c r="J20" s="65"/>
      <c r="K20" s="65"/>
      <c r="L20" s="51"/>
    </row>
    <row r="21" spans="1:13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2488068</v>
      </c>
      <c r="I21" s="65"/>
      <c r="J21" s="65"/>
      <c r="K21" s="65"/>
      <c r="L21" s="51"/>
    </row>
    <row r="22" spans="1:13" ht="15">
      <c r="A22" s="9"/>
      <c r="B22" s="29"/>
      <c r="C22" s="28"/>
      <c r="D22" s="119" t="s">
        <v>15</v>
      </c>
      <c r="E22" s="120"/>
      <c r="F22" s="59">
        <f>F21*95%</f>
        <v>2363664.6</v>
      </c>
      <c r="H22" s="33" t="s">
        <v>75</v>
      </c>
      <c r="I22" s="72" t="s">
        <v>77</v>
      </c>
      <c r="J22" s="65"/>
      <c r="K22" s="65"/>
      <c r="L22" s="51" t="s">
        <v>80</v>
      </c>
      <c r="M22" s="33">
        <v>1016</v>
      </c>
    </row>
    <row r="23" spans="1:13">
      <c r="A23" s="10" t="s">
        <v>16</v>
      </c>
      <c r="B23" s="11"/>
      <c r="C23" s="28"/>
      <c r="D23" s="119" t="s">
        <v>17</v>
      </c>
      <c r="E23" s="120"/>
      <c r="F23" s="59">
        <f>F21*5%</f>
        <v>124403.40000000001</v>
      </c>
      <c r="H23" s="40"/>
      <c r="I23" s="65"/>
      <c r="J23" s="65"/>
      <c r="K23" s="65"/>
      <c r="L23" s="33" t="s">
        <v>81</v>
      </c>
      <c r="M23" s="33">
        <v>1016</v>
      </c>
    </row>
    <row r="24" spans="1:13" ht="13.5" thickBot="1">
      <c r="A24" s="12"/>
      <c r="B24" s="13"/>
      <c r="C24" s="28"/>
      <c r="D24" s="121" t="s">
        <v>18</v>
      </c>
      <c r="E24" s="122"/>
      <c r="F24" s="60"/>
      <c r="I24" s="65"/>
      <c r="J24" s="65"/>
      <c r="K24" s="65"/>
      <c r="L24" s="33" t="s">
        <v>82</v>
      </c>
      <c r="M24" s="33">
        <f>659+468</f>
        <v>1127</v>
      </c>
    </row>
    <row r="25" spans="1:13" ht="25.5">
      <c r="A25" s="14" t="s">
        <v>92</v>
      </c>
      <c r="B25" s="27" t="s">
        <v>31</v>
      </c>
      <c r="C25" s="34"/>
      <c r="D25" s="34"/>
      <c r="E25" s="34"/>
      <c r="F25" s="34"/>
      <c r="I25" s="65"/>
      <c r="J25" s="65"/>
      <c r="K25" s="65"/>
      <c r="L25" s="33" t="s">
        <v>83</v>
      </c>
      <c r="M25" s="33">
        <v>473</v>
      </c>
    </row>
    <row r="26" spans="1:13" ht="15">
      <c r="A26" s="14"/>
      <c r="B26" s="27"/>
      <c r="C26" s="34"/>
      <c r="D26" s="123" t="s">
        <v>19</v>
      </c>
      <c r="E26" s="124"/>
      <c r="F26" s="125"/>
      <c r="L26" s="33" t="s">
        <v>82</v>
      </c>
      <c r="M26" s="33">
        <v>317</v>
      </c>
    </row>
    <row r="27" spans="1:13" ht="15">
      <c r="A27" s="14" t="s">
        <v>109</v>
      </c>
      <c r="B27" s="27" t="s">
        <v>31</v>
      </c>
      <c r="C27" s="34"/>
      <c r="D27" s="7" t="s">
        <v>20</v>
      </c>
      <c r="E27" s="16"/>
      <c r="F27" s="41"/>
      <c r="L27" s="33" t="s">
        <v>84</v>
      </c>
      <c r="M27" s="33">
        <v>500</v>
      </c>
    </row>
    <row r="28" spans="1:13">
      <c r="A28" s="14"/>
      <c r="B28" s="27"/>
      <c r="C28" s="34"/>
      <c r="D28" s="17" t="s">
        <v>21</v>
      </c>
      <c r="E28" s="42"/>
      <c r="F28" s="43">
        <f>1200*1500</f>
        <v>1800000</v>
      </c>
      <c r="L28" s="33" t="s">
        <v>82</v>
      </c>
      <c r="M28" s="33">
        <v>200</v>
      </c>
    </row>
    <row r="29" spans="1:13">
      <c r="A29" s="14" t="s">
        <v>31</v>
      </c>
      <c r="B29" s="27" t="s">
        <v>31</v>
      </c>
      <c r="C29" s="34"/>
      <c r="D29" s="19" t="s">
        <v>22</v>
      </c>
      <c r="E29" s="44"/>
      <c r="F29" s="45">
        <v>0</v>
      </c>
      <c r="L29" s="33" t="s">
        <v>85</v>
      </c>
      <c r="M29" s="33">
        <v>261</v>
      </c>
    </row>
    <row r="30" spans="1:13">
      <c r="A30" s="14"/>
      <c r="B30" s="15"/>
      <c r="C30" s="34"/>
      <c r="D30" s="19" t="s">
        <v>23</v>
      </c>
      <c r="E30" s="44"/>
      <c r="F30" s="45">
        <f>F28*3%</f>
        <v>54000</v>
      </c>
      <c r="L30" s="33" t="s">
        <v>86</v>
      </c>
      <c r="M30" s="33">
        <v>480</v>
      </c>
    </row>
    <row r="31" spans="1:13">
      <c r="A31" s="126"/>
      <c r="B31" s="127"/>
      <c r="D31" s="113" t="s">
        <v>24</v>
      </c>
      <c r="E31" s="114"/>
      <c r="F31" s="46">
        <f>SUM(F28:F30)</f>
        <v>1854000</v>
      </c>
      <c r="L31" s="33" t="s">
        <v>87</v>
      </c>
      <c r="M31" s="33">
        <v>1000</v>
      </c>
    </row>
    <row r="32" spans="1:13">
      <c r="A32" s="126"/>
      <c r="B32" s="127"/>
      <c r="D32" s="20" t="s">
        <v>25</v>
      </c>
      <c r="E32" s="21"/>
      <c r="F32" s="45"/>
      <c r="L32" s="33" t="s">
        <v>88</v>
      </c>
      <c r="M32" s="33">
        <v>400</v>
      </c>
    </row>
    <row r="33" spans="1:13" ht="20.25" customHeight="1">
      <c r="A33" s="47"/>
      <c r="B33" s="48"/>
      <c r="C33" s="34"/>
      <c r="D33" s="19" t="s">
        <v>26</v>
      </c>
      <c r="E33" s="44"/>
      <c r="F33" s="45">
        <f>F31*5%</f>
        <v>92700</v>
      </c>
      <c r="H33" s="50"/>
      <c r="L33" s="33" t="s">
        <v>89</v>
      </c>
      <c r="M33" s="33">
        <v>100</v>
      </c>
    </row>
    <row r="34" spans="1:13" ht="20.25" customHeight="1">
      <c r="A34" s="47"/>
      <c r="B34" s="48"/>
      <c r="D34" s="19" t="s">
        <v>27</v>
      </c>
      <c r="E34" s="44"/>
      <c r="F34" s="45">
        <f>F31*5%</f>
        <v>92700</v>
      </c>
      <c r="H34" s="40"/>
      <c r="M34" s="33">
        <f>SUM(M22:M33)</f>
        <v>6890</v>
      </c>
    </row>
    <row r="35" spans="1:13" ht="20.25" customHeight="1">
      <c r="A35" s="47"/>
      <c r="B35" s="48"/>
      <c r="D35" s="19" t="s">
        <v>28</v>
      </c>
      <c r="E35" s="44"/>
      <c r="F35" s="52">
        <f>(F31+F33+F34)*22%</f>
        <v>448668</v>
      </c>
      <c r="H35" s="53"/>
      <c r="J35" s="40"/>
      <c r="K35" s="40"/>
    </row>
    <row r="36" spans="1:13" ht="20.25" customHeight="1">
      <c r="A36" s="47"/>
      <c r="B36" s="48"/>
      <c r="D36" s="113" t="s">
        <v>29</v>
      </c>
      <c r="E36" s="114"/>
      <c r="F36" s="46">
        <f>SUM(F33:F35)</f>
        <v>634068</v>
      </c>
    </row>
    <row r="37" spans="1:13" ht="20.25" customHeight="1">
      <c r="A37" s="54"/>
      <c r="B37" s="55"/>
      <c r="D37" s="115" t="s">
        <v>30</v>
      </c>
      <c r="E37" s="116"/>
      <c r="F37" s="26">
        <f>F31+F36</f>
        <v>2488068</v>
      </c>
    </row>
    <row r="38" spans="1:13" ht="20.45" customHeight="1">
      <c r="A38" s="30"/>
      <c r="B38" s="30"/>
    </row>
    <row r="39" spans="1:13" ht="20.45" customHeight="1">
      <c r="A39" s="30"/>
      <c r="B39" s="30"/>
      <c r="F39" s="51"/>
      <c r="I39" s="23"/>
    </row>
    <row r="40" spans="1:13" ht="20.45" customHeight="1">
      <c r="A40" s="30"/>
      <c r="B40" s="30"/>
      <c r="F40" s="56"/>
      <c r="I40" s="23"/>
    </row>
    <row r="41" spans="1:13" ht="20.45" customHeight="1">
      <c r="A41" s="30"/>
      <c r="B41" s="30"/>
      <c r="F41" s="53"/>
      <c r="I41" s="23"/>
    </row>
    <row r="42" spans="1:13" ht="20.45" customHeight="1">
      <c r="A42" s="30"/>
      <c r="B42" s="30"/>
    </row>
    <row r="44" spans="1:13" ht="15">
      <c r="H44" s="25"/>
    </row>
    <row r="45" spans="1:13">
      <c r="E45" s="57"/>
    </row>
  </sheetData>
  <mergeCells count="24">
    <mergeCell ref="D37:E37"/>
    <mergeCell ref="B17:D17"/>
    <mergeCell ref="B18:D18"/>
    <mergeCell ref="B19:F19"/>
    <mergeCell ref="D21:E21"/>
    <mergeCell ref="D22:E22"/>
    <mergeCell ref="D23:E23"/>
    <mergeCell ref="D24:E24"/>
    <mergeCell ref="D26:F26"/>
    <mergeCell ref="A31:B32"/>
    <mergeCell ref="D31:E31"/>
    <mergeCell ref="D36:E36"/>
    <mergeCell ref="B16:D16"/>
    <mergeCell ref="A1:F1"/>
    <mergeCell ref="A3:F3"/>
    <mergeCell ref="A4:F4"/>
    <mergeCell ref="B6:F6"/>
    <mergeCell ref="B7:F7"/>
    <mergeCell ref="B8:F8"/>
    <mergeCell ref="B9:F9"/>
    <mergeCell ref="A11:F11"/>
    <mergeCell ref="B13:F13"/>
    <mergeCell ref="B14:F14"/>
    <mergeCell ref="B15:F15"/>
  </mergeCells>
  <pageMargins left="0.7" right="0.7" top="0.75" bottom="0.75" header="0.3" footer="0.3"/>
  <pageSetup paperSize="9" scale="78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45"/>
  <sheetViews>
    <sheetView view="pageBreakPreview" zoomScaleNormal="100" zoomScaleSheetLayoutView="100" workbookViewId="0">
      <selection activeCell="F29" sqref="F29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8.42578125" style="33" bestFit="1" customWidth="1"/>
    <col min="9" max="9" width="13.140625" style="33" bestFit="1" customWidth="1"/>
    <col min="10" max="10" width="8.85546875" style="33" bestFit="1" customWidth="1"/>
    <col min="11" max="11" width="5.85546875" style="33" bestFit="1" customWidth="1"/>
    <col min="12" max="12" width="14.28515625" style="33" bestFit="1" customWidth="1"/>
    <col min="13" max="13" width="17.85546875" style="33" bestFit="1" customWidth="1"/>
    <col min="14" max="16384" width="9.140625" style="33"/>
  </cols>
  <sheetData>
    <row r="1" spans="1:15" ht="20.45" customHeight="1" thickBot="1">
      <c r="A1" s="87" t="s">
        <v>53</v>
      </c>
      <c r="B1" s="88"/>
      <c r="C1" s="88"/>
      <c r="D1" s="88"/>
      <c r="E1" s="88"/>
      <c r="F1" s="89"/>
    </row>
    <row r="2" spans="1:15" ht="9.9499999999999993" customHeight="1" thickBot="1">
      <c r="A2" s="34"/>
      <c r="B2" s="34"/>
      <c r="C2" s="34"/>
      <c r="D2" s="34"/>
      <c r="E2" s="34"/>
      <c r="F2" s="34"/>
    </row>
    <row r="3" spans="1:15" ht="15" customHeight="1">
      <c r="A3" s="90" t="s">
        <v>35</v>
      </c>
      <c r="B3" s="91"/>
      <c r="C3" s="91"/>
      <c r="D3" s="91"/>
      <c r="E3" s="91"/>
      <c r="F3" s="92"/>
    </row>
    <row r="4" spans="1:15" s="35" customFormat="1" ht="15.75" thickBot="1">
      <c r="A4" s="142" t="s">
        <v>44</v>
      </c>
      <c r="B4" s="143"/>
      <c r="C4" s="143"/>
      <c r="D4" s="143"/>
      <c r="E4" s="143"/>
      <c r="F4" s="144"/>
    </row>
    <row r="5" spans="1:15" ht="9.9499999999999993" customHeight="1">
      <c r="A5" s="34"/>
      <c r="B5" s="34"/>
      <c r="C5" s="34"/>
      <c r="D5" s="34"/>
      <c r="E5" s="34"/>
      <c r="F5" s="34"/>
    </row>
    <row r="6" spans="1:15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5" ht="30" customHeight="1">
      <c r="A7" s="1" t="s">
        <v>1</v>
      </c>
      <c r="B7" s="100" t="s">
        <v>54</v>
      </c>
      <c r="C7" s="101"/>
      <c r="D7" s="101"/>
      <c r="E7" s="101"/>
      <c r="F7" s="102"/>
    </row>
    <row r="8" spans="1:15" ht="34.5" customHeight="1">
      <c r="A8" s="1" t="s">
        <v>2</v>
      </c>
      <c r="B8" s="146" t="s">
        <v>113</v>
      </c>
      <c r="C8" s="140"/>
      <c r="D8" s="140"/>
      <c r="E8" s="140"/>
      <c r="F8" s="141"/>
      <c r="I8" s="65" t="s">
        <v>66</v>
      </c>
      <c r="J8" s="65" t="s">
        <v>67</v>
      </c>
      <c r="K8" s="65" t="s">
        <v>69</v>
      </c>
      <c r="L8" s="33" t="s">
        <v>68</v>
      </c>
      <c r="M8" s="33" t="s">
        <v>71</v>
      </c>
    </row>
    <row r="9" spans="1:15" ht="20.25" customHeight="1">
      <c r="A9" s="1" t="s">
        <v>3</v>
      </c>
      <c r="B9" s="136" t="s">
        <v>112</v>
      </c>
      <c r="C9" s="137"/>
      <c r="D9" s="137"/>
      <c r="E9" s="137"/>
      <c r="F9" s="138"/>
      <c r="I9" s="65" t="s">
        <v>65</v>
      </c>
      <c r="J9" s="65">
        <v>800</v>
      </c>
      <c r="K9" s="65" t="s">
        <v>70</v>
      </c>
      <c r="L9" s="51">
        <v>1500</v>
      </c>
      <c r="M9" s="53">
        <f>J9*L9</f>
        <v>1200000</v>
      </c>
    </row>
    <row r="10" spans="1:15" ht="15" customHeight="1" thickBot="1">
      <c r="A10" s="36"/>
      <c r="B10" s="36"/>
      <c r="C10" s="36"/>
      <c r="D10" s="36"/>
      <c r="E10" s="36"/>
      <c r="F10" s="36"/>
      <c r="I10" s="65" t="s">
        <v>72</v>
      </c>
      <c r="J10" s="65">
        <f>263+199+120+198+450+377+186+114+57</f>
        <v>1964</v>
      </c>
      <c r="K10" s="65" t="s">
        <v>73</v>
      </c>
      <c r="L10" s="51">
        <v>1500</v>
      </c>
      <c r="M10" s="53">
        <f>J10*L10</f>
        <v>2946000</v>
      </c>
    </row>
    <row r="11" spans="1:15" ht="20.45" customHeight="1" thickBot="1">
      <c r="A11" s="87" t="s">
        <v>4</v>
      </c>
      <c r="B11" s="88"/>
      <c r="C11" s="88"/>
      <c r="D11" s="88"/>
      <c r="E11" s="88"/>
      <c r="F11" s="89"/>
      <c r="I11" s="65" t="s">
        <v>90</v>
      </c>
      <c r="J11" s="65">
        <v>1800</v>
      </c>
      <c r="K11" s="65" t="s">
        <v>74</v>
      </c>
      <c r="L11" s="51">
        <v>1800</v>
      </c>
      <c r="M11" s="53">
        <f>J11*L11</f>
        <v>3240000</v>
      </c>
    </row>
    <row r="12" spans="1:15" ht="9.9499999999999993" customHeight="1">
      <c r="A12" s="34"/>
      <c r="B12" s="34"/>
      <c r="C12" s="34"/>
      <c r="D12" s="34"/>
      <c r="E12" s="34"/>
      <c r="F12" s="34"/>
      <c r="G12" s="37"/>
      <c r="I12" s="65"/>
      <c r="J12" s="65"/>
      <c r="K12" s="65"/>
      <c r="L12" s="51"/>
    </row>
    <row r="13" spans="1:15" s="3" customFormat="1" ht="30" customHeight="1">
      <c r="A13" s="2" t="s">
        <v>5</v>
      </c>
      <c r="B13" s="128" t="s">
        <v>111</v>
      </c>
      <c r="C13" s="129"/>
      <c r="D13" s="129"/>
      <c r="E13" s="129"/>
      <c r="F13" s="130"/>
      <c r="G13" s="63"/>
      <c r="H13" s="64"/>
      <c r="I13" s="68" t="s">
        <v>91</v>
      </c>
      <c r="J13" s="68"/>
      <c r="K13" s="68"/>
      <c r="L13" s="78"/>
      <c r="M13" s="70">
        <v>1200000</v>
      </c>
    </row>
    <row r="14" spans="1:15" s="3" customFormat="1" ht="30" customHeight="1">
      <c r="A14" s="2" t="s">
        <v>6</v>
      </c>
      <c r="B14" s="128" t="s">
        <v>110</v>
      </c>
      <c r="C14" s="129"/>
      <c r="D14" s="129"/>
      <c r="E14" s="129"/>
      <c r="F14" s="130"/>
      <c r="G14" s="63"/>
      <c r="H14" s="64"/>
      <c r="I14" s="66"/>
      <c r="J14" s="66"/>
      <c r="K14" s="66"/>
      <c r="L14" s="67"/>
      <c r="M14" s="76">
        <f>SUM(M9:M13)</f>
        <v>8586000</v>
      </c>
    </row>
    <row r="15" spans="1:15" s="3" customFormat="1" ht="30" customHeight="1">
      <c r="A15" s="2" t="s">
        <v>7</v>
      </c>
      <c r="B15" s="128" t="s">
        <v>108</v>
      </c>
      <c r="C15" s="129"/>
      <c r="D15" s="129"/>
      <c r="E15" s="129"/>
      <c r="F15" s="130"/>
      <c r="G15" s="63"/>
      <c r="H15" s="69"/>
      <c r="I15" s="68" t="s">
        <v>75</v>
      </c>
      <c r="J15" s="68">
        <v>7040</v>
      </c>
      <c r="K15" s="68" t="s">
        <v>76</v>
      </c>
      <c r="L15" s="70">
        <v>1600</v>
      </c>
      <c r="M15" s="71">
        <f>J15*L15</f>
        <v>11264000</v>
      </c>
      <c r="N15" s="72" t="s">
        <v>77</v>
      </c>
    </row>
    <row r="16" spans="1:15" ht="20.45" customHeight="1">
      <c r="A16" s="4"/>
      <c r="B16" s="103" t="s">
        <v>8</v>
      </c>
      <c r="C16" s="104"/>
      <c r="D16" s="104"/>
      <c r="E16" s="38">
        <v>0</v>
      </c>
      <c r="F16" s="31"/>
      <c r="I16" s="73" t="s">
        <v>75</v>
      </c>
      <c r="J16" s="73" t="s">
        <v>78</v>
      </c>
      <c r="K16" s="73" t="s">
        <v>76</v>
      </c>
      <c r="L16" s="74" t="s">
        <v>78</v>
      </c>
      <c r="M16" s="74">
        <v>800000</v>
      </c>
      <c r="N16" s="34" t="s">
        <v>79</v>
      </c>
      <c r="O16" s="34"/>
    </row>
    <row r="17" spans="1:13">
      <c r="A17" s="5" t="s">
        <v>9</v>
      </c>
      <c r="B17" s="103" t="s">
        <v>10</v>
      </c>
      <c r="C17" s="104"/>
      <c r="D17" s="104"/>
      <c r="E17" s="39">
        <v>0</v>
      </c>
      <c r="F17" s="31"/>
      <c r="I17" s="65"/>
      <c r="J17" s="65"/>
      <c r="K17" s="65"/>
      <c r="L17" s="51"/>
      <c r="M17" s="77">
        <f>SUM(M15:M16)</f>
        <v>12064000</v>
      </c>
    </row>
    <row r="18" spans="1:13">
      <c r="A18" s="6"/>
      <c r="B18" s="103" t="s">
        <v>11</v>
      </c>
      <c r="C18" s="104"/>
      <c r="D18" s="104"/>
      <c r="E18" s="38">
        <v>1200</v>
      </c>
      <c r="F18" s="31"/>
      <c r="I18" s="65"/>
      <c r="J18" s="65"/>
      <c r="K18" s="65"/>
      <c r="L18" s="51"/>
    </row>
    <row r="19" spans="1:13" ht="15">
      <c r="A19" s="6" t="s">
        <v>12</v>
      </c>
      <c r="B19" s="133" t="s">
        <v>38</v>
      </c>
      <c r="C19" s="134"/>
      <c r="D19" s="134"/>
      <c r="E19" s="134"/>
      <c r="F19" s="135"/>
      <c r="I19" s="65"/>
      <c r="J19" s="65"/>
      <c r="K19" s="65"/>
      <c r="L19" s="51"/>
    </row>
    <row r="20" spans="1:13" ht="13.5" thickBot="1">
      <c r="A20" s="34"/>
      <c r="B20" s="34"/>
      <c r="C20" s="34"/>
      <c r="D20" s="34"/>
      <c r="E20" s="34"/>
      <c r="F20" s="34"/>
      <c r="I20" s="65"/>
      <c r="J20" s="65"/>
      <c r="K20" s="65"/>
      <c r="L20" s="51"/>
    </row>
    <row r="21" spans="1:13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2819810.4</v>
      </c>
      <c r="I21" s="65"/>
      <c r="J21" s="65"/>
      <c r="K21" s="65"/>
      <c r="L21" s="51"/>
    </row>
    <row r="22" spans="1:13" ht="15">
      <c r="A22" s="9"/>
      <c r="B22" s="29"/>
      <c r="C22" s="28"/>
      <c r="D22" s="119" t="s">
        <v>15</v>
      </c>
      <c r="E22" s="120"/>
      <c r="F22" s="59">
        <f>F21*95%</f>
        <v>2678819.88</v>
      </c>
      <c r="H22" s="33" t="s">
        <v>75</v>
      </c>
      <c r="I22" s="72" t="s">
        <v>77</v>
      </c>
      <c r="J22" s="65"/>
      <c r="K22" s="65"/>
      <c r="L22" s="51" t="s">
        <v>80</v>
      </c>
      <c r="M22" s="33">
        <v>1016</v>
      </c>
    </row>
    <row r="23" spans="1:13">
      <c r="A23" s="10" t="s">
        <v>16</v>
      </c>
      <c r="B23" s="11"/>
      <c r="C23" s="28"/>
      <c r="D23" s="119" t="s">
        <v>17</v>
      </c>
      <c r="E23" s="120"/>
      <c r="F23" s="59">
        <f>F21*5%</f>
        <v>140990.51999999999</v>
      </c>
      <c r="H23" s="40"/>
      <c r="I23" s="65"/>
      <c r="J23" s="65"/>
      <c r="K23" s="65"/>
      <c r="L23" s="33" t="s">
        <v>81</v>
      </c>
      <c r="M23" s="33">
        <v>1016</v>
      </c>
    </row>
    <row r="24" spans="1:13" ht="13.5" thickBot="1">
      <c r="A24" s="12"/>
      <c r="B24" s="13"/>
      <c r="C24" s="28"/>
      <c r="D24" s="121" t="s">
        <v>18</v>
      </c>
      <c r="E24" s="122"/>
      <c r="F24" s="60"/>
      <c r="I24" s="65"/>
      <c r="J24" s="65"/>
      <c r="K24" s="65"/>
      <c r="L24" s="33" t="s">
        <v>82</v>
      </c>
      <c r="M24" s="33">
        <f>659+468</f>
        <v>1127</v>
      </c>
    </row>
    <row r="25" spans="1:13" ht="25.5">
      <c r="A25" s="14" t="s">
        <v>92</v>
      </c>
      <c r="B25" s="27" t="s">
        <v>31</v>
      </c>
      <c r="C25" s="34"/>
      <c r="D25" s="34"/>
      <c r="E25" s="34"/>
      <c r="F25" s="34"/>
      <c r="I25" s="65"/>
      <c r="J25" s="65"/>
      <c r="K25" s="65"/>
      <c r="L25" s="33" t="s">
        <v>83</v>
      </c>
      <c r="M25" s="33">
        <v>473</v>
      </c>
    </row>
    <row r="26" spans="1:13" ht="15">
      <c r="A26" s="14"/>
      <c r="B26" s="27"/>
      <c r="C26" s="34"/>
      <c r="D26" s="123" t="s">
        <v>19</v>
      </c>
      <c r="E26" s="124"/>
      <c r="F26" s="125"/>
      <c r="L26" s="33" t="s">
        <v>82</v>
      </c>
      <c r="M26" s="33">
        <v>317</v>
      </c>
    </row>
    <row r="27" spans="1:13" ht="15">
      <c r="A27" s="14" t="s">
        <v>109</v>
      </c>
      <c r="B27" s="27" t="s">
        <v>31</v>
      </c>
      <c r="C27" s="34"/>
      <c r="D27" s="7" t="s">
        <v>20</v>
      </c>
      <c r="E27" s="16"/>
      <c r="F27" s="41"/>
      <c r="L27" s="33" t="s">
        <v>84</v>
      </c>
      <c r="M27" s="33">
        <v>500</v>
      </c>
    </row>
    <row r="28" spans="1:13">
      <c r="A28" s="14"/>
      <c r="B28" s="27"/>
      <c r="C28" s="34"/>
      <c r="D28" s="17" t="s">
        <v>21</v>
      </c>
      <c r="E28" s="42"/>
      <c r="F28" s="43">
        <f>1200*1700</f>
        <v>2040000</v>
      </c>
      <c r="L28" s="33" t="s">
        <v>82</v>
      </c>
      <c r="M28" s="33">
        <v>200</v>
      </c>
    </row>
    <row r="29" spans="1:13">
      <c r="A29" s="14" t="s">
        <v>31</v>
      </c>
      <c r="B29" s="27" t="s">
        <v>31</v>
      </c>
      <c r="C29" s="34"/>
      <c r="D29" s="19" t="s">
        <v>22</v>
      </c>
      <c r="E29" s="44"/>
      <c r="F29" s="45">
        <v>0</v>
      </c>
      <c r="L29" s="33" t="s">
        <v>85</v>
      </c>
      <c r="M29" s="33">
        <v>261</v>
      </c>
    </row>
    <row r="30" spans="1:13">
      <c r="A30" s="14"/>
      <c r="B30" s="15"/>
      <c r="C30" s="34"/>
      <c r="D30" s="19" t="s">
        <v>23</v>
      </c>
      <c r="E30" s="44"/>
      <c r="F30" s="45">
        <f>F28*3%</f>
        <v>61200</v>
      </c>
      <c r="L30" s="33" t="s">
        <v>86</v>
      </c>
      <c r="M30" s="33">
        <v>480</v>
      </c>
    </row>
    <row r="31" spans="1:13">
      <c r="A31" s="126"/>
      <c r="B31" s="127"/>
      <c r="D31" s="113" t="s">
        <v>24</v>
      </c>
      <c r="E31" s="114"/>
      <c r="F31" s="46">
        <f>SUM(F28:F30)</f>
        <v>2101200</v>
      </c>
      <c r="L31" s="33" t="s">
        <v>87</v>
      </c>
      <c r="M31" s="33">
        <v>1000</v>
      </c>
    </row>
    <row r="32" spans="1:13">
      <c r="A32" s="126"/>
      <c r="B32" s="127"/>
      <c r="D32" s="20" t="s">
        <v>25</v>
      </c>
      <c r="E32" s="21"/>
      <c r="F32" s="45"/>
      <c r="L32" s="33" t="s">
        <v>88</v>
      </c>
      <c r="M32" s="33">
        <v>400</v>
      </c>
    </row>
    <row r="33" spans="1:13" ht="20.25" customHeight="1">
      <c r="A33" s="47"/>
      <c r="B33" s="48"/>
      <c r="C33" s="34"/>
      <c r="D33" s="19" t="s">
        <v>26</v>
      </c>
      <c r="E33" s="44"/>
      <c r="F33" s="45">
        <f>F31*5%</f>
        <v>105060</v>
      </c>
      <c r="H33" s="50"/>
      <c r="L33" s="33" t="s">
        <v>89</v>
      </c>
      <c r="M33" s="33">
        <v>100</v>
      </c>
    </row>
    <row r="34" spans="1:13" ht="20.25" customHeight="1">
      <c r="A34" s="47"/>
      <c r="B34" s="48"/>
      <c r="D34" s="19" t="s">
        <v>27</v>
      </c>
      <c r="E34" s="44"/>
      <c r="F34" s="45">
        <f>F31*5%</f>
        <v>105060</v>
      </c>
      <c r="H34" s="40"/>
      <c r="M34" s="33">
        <f>SUM(M22:M33)</f>
        <v>6890</v>
      </c>
    </row>
    <row r="35" spans="1:13" ht="20.25" customHeight="1">
      <c r="A35" s="47"/>
      <c r="B35" s="48"/>
      <c r="D35" s="19" t="s">
        <v>28</v>
      </c>
      <c r="E35" s="44"/>
      <c r="F35" s="52">
        <f>(F31+F33+F34)*22%</f>
        <v>508490.4</v>
      </c>
      <c r="H35" s="53"/>
      <c r="J35" s="40"/>
      <c r="K35" s="40"/>
    </row>
    <row r="36" spans="1:13" ht="20.25" customHeight="1">
      <c r="A36" s="47"/>
      <c r="B36" s="48"/>
      <c r="D36" s="113" t="s">
        <v>29</v>
      </c>
      <c r="E36" s="114"/>
      <c r="F36" s="46">
        <f>SUM(F33:F35)</f>
        <v>718610.4</v>
      </c>
    </row>
    <row r="37" spans="1:13" ht="20.25" customHeight="1">
      <c r="A37" s="54"/>
      <c r="B37" s="55"/>
      <c r="D37" s="115" t="s">
        <v>30</v>
      </c>
      <c r="E37" s="116"/>
      <c r="F37" s="26">
        <f>F31+F36</f>
        <v>2819810.4</v>
      </c>
    </row>
    <row r="38" spans="1:13" ht="20.45" customHeight="1">
      <c r="A38" s="30"/>
      <c r="B38" s="30"/>
    </row>
    <row r="39" spans="1:13" ht="20.45" customHeight="1">
      <c r="A39" s="30"/>
      <c r="B39" s="30"/>
      <c r="F39" s="51"/>
      <c r="I39" s="23"/>
    </row>
    <row r="40" spans="1:13" ht="20.45" customHeight="1">
      <c r="A40" s="30"/>
      <c r="B40" s="30"/>
      <c r="F40" s="56"/>
      <c r="I40" s="23"/>
    </row>
    <row r="41" spans="1:13" ht="20.45" customHeight="1">
      <c r="A41" s="30"/>
      <c r="B41" s="30"/>
      <c r="F41" s="53"/>
      <c r="I41" s="23"/>
    </row>
    <row r="42" spans="1:13" ht="20.45" customHeight="1">
      <c r="A42" s="30"/>
      <c r="B42" s="30"/>
    </row>
    <row r="44" spans="1:13" ht="15">
      <c r="H44" s="25"/>
    </row>
    <row r="45" spans="1:13">
      <c r="E45" s="57"/>
    </row>
  </sheetData>
  <mergeCells count="24">
    <mergeCell ref="D37:E37"/>
    <mergeCell ref="B17:D17"/>
    <mergeCell ref="B18:D18"/>
    <mergeCell ref="B19:F19"/>
    <mergeCell ref="D21:E21"/>
    <mergeCell ref="D22:E22"/>
    <mergeCell ref="D23:E23"/>
    <mergeCell ref="D24:E24"/>
    <mergeCell ref="D26:F26"/>
    <mergeCell ref="A31:B32"/>
    <mergeCell ref="D31:E31"/>
    <mergeCell ref="D36:E36"/>
    <mergeCell ref="B16:D16"/>
    <mergeCell ref="A1:F1"/>
    <mergeCell ref="A3:F3"/>
    <mergeCell ref="A4:F4"/>
    <mergeCell ref="B6:F6"/>
    <mergeCell ref="B7:F7"/>
    <mergeCell ref="B8:F8"/>
    <mergeCell ref="B9:F9"/>
    <mergeCell ref="A11:F11"/>
    <mergeCell ref="B13:F13"/>
    <mergeCell ref="B14:F14"/>
    <mergeCell ref="B15:F15"/>
  </mergeCells>
  <pageMargins left="0.7" right="0.7" top="0.75" bottom="0.75" header="0.3" footer="0.3"/>
  <pageSetup paperSize="9" scale="78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45"/>
  <sheetViews>
    <sheetView view="pageBreakPreview" zoomScaleNormal="100" zoomScaleSheetLayoutView="100" workbookViewId="0">
      <selection activeCell="F29" sqref="F29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8.42578125" style="33" bestFit="1" customWidth="1"/>
    <col min="9" max="9" width="13.140625" style="33" bestFit="1" customWidth="1"/>
    <col min="10" max="10" width="8.85546875" style="33" bestFit="1" customWidth="1"/>
    <col min="11" max="11" width="5.85546875" style="33" bestFit="1" customWidth="1"/>
    <col min="12" max="12" width="14.28515625" style="33" bestFit="1" customWidth="1"/>
    <col min="13" max="13" width="17.85546875" style="33" bestFit="1" customWidth="1"/>
    <col min="14" max="16384" width="9.140625" style="33"/>
  </cols>
  <sheetData>
    <row r="1" spans="1:15" ht="20.45" customHeight="1" thickBot="1">
      <c r="A1" s="87" t="s">
        <v>57</v>
      </c>
      <c r="B1" s="88"/>
      <c r="C1" s="88"/>
      <c r="D1" s="88"/>
      <c r="E1" s="88"/>
      <c r="F1" s="89"/>
    </row>
    <row r="2" spans="1:15" ht="9.9499999999999993" customHeight="1" thickBot="1">
      <c r="A2" s="34"/>
      <c r="B2" s="34"/>
      <c r="C2" s="34"/>
      <c r="D2" s="34"/>
      <c r="E2" s="34"/>
      <c r="F2" s="34"/>
    </row>
    <row r="3" spans="1:15" ht="15" customHeight="1">
      <c r="A3" s="90" t="s">
        <v>35</v>
      </c>
      <c r="B3" s="91"/>
      <c r="C3" s="91"/>
      <c r="D3" s="91"/>
      <c r="E3" s="91"/>
      <c r="F3" s="92"/>
    </row>
    <row r="4" spans="1:15" s="35" customFormat="1" ht="15.75" thickBot="1">
      <c r="A4" s="142" t="s">
        <v>44</v>
      </c>
      <c r="B4" s="143"/>
      <c r="C4" s="143"/>
      <c r="D4" s="143"/>
      <c r="E4" s="143"/>
      <c r="F4" s="144"/>
    </row>
    <row r="5" spans="1:15" ht="9.9499999999999993" customHeight="1">
      <c r="A5" s="34"/>
      <c r="B5" s="34"/>
      <c r="C5" s="34"/>
      <c r="D5" s="34"/>
      <c r="E5" s="34"/>
      <c r="F5" s="34"/>
    </row>
    <row r="6" spans="1:15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5" ht="30" customHeight="1">
      <c r="A7" s="1" t="s">
        <v>1</v>
      </c>
      <c r="B7" s="100" t="s">
        <v>54</v>
      </c>
      <c r="C7" s="101"/>
      <c r="D7" s="101"/>
      <c r="E7" s="101"/>
      <c r="F7" s="102"/>
    </row>
    <row r="8" spans="1:15" ht="34.5" customHeight="1">
      <c r="A8" s="1" t="s">
        <v>2</v>
      </c>
      <c r="B8" s="146" t="s">
        <v>114</v>
      </c>
      <c r="C8" s="140"/>
      <c r="D8" s="140"/>
      <c r="E8" s="140"/>
      <c r="F8" s="141"/>
      <c r="I8" s="65" t="s">
        <v>66</v>
      </c>
      <c r="J8" s="65" t="s">
        <v>67</v>
      </c>
      <c r="K8" s="65" t="s">
        <v>69</v>
      </c>
      <c r="L8" s="33" t="s">
        <v>68</v>
      </c>
      <c r="M8" s="33" t="s">
        <v>71</v>
      </c>
    </row>
    <row r="9" spans="1:15" ht="20.25" customHeight="1">
      <c r="A9" s="1" t="s">
        <v>3</v>
      </c>
      <c r="B9" s="136" t="s">
        <v>115</v>
      </c>
      <c r="C9" s="137"/>
      <c r="D9" s="137"/>
      <c r="E9" s="137"/>
      <c r="F9" s="138"/>
      <c r="I9" s="65" t="s">
        <v>65</v>
      </c>
      <c r="J9" s="65">
        <v>800</v>
      </c>
      <c r="K9" s="65" t="s">
        <v>70</v>
      </c>
      <c r="L9" s="51">
        <v>1500</v>
      </c>
      <c r="M9" s="53">
        <f>J9*L9</f>
        <v>1200000</v>
      </c>
    </row>
    <row r="10" spans="1:15" ht="15" customHeight="1" thickBot="1">
      <c r="A10" s="36"/>
      <c r="B10" s="36"/>
      <c r="C10" s="36"/>
      <c r="D10" s="36"/>
      <c r="E10" s="36"/>
      <c r="F10" s="36"/>
      <c r="I10" s="65" t="s">
        <v>72</v>
      </c>
      <c r="J10" s="65">
        <f>263+199+120+198+450+377+186+114+57</f>
        <v>1964</v>
      </c>
      <c r="K10" s="65" t="s">
        <v>73</v>
      </c>
      <c r="L10" s="51">
        <v>1500</v>
      </c>
      <c r="M10" s="53">
        <f>J10*L10</f>
        <v>2946000</v>
      </c>
    </row>
    <row r="11" spans="1:15" ht="20.45" customHeight="1" thickBot="1">
      <c r="A11" s="87" t="s">
        <v>4</v>
      </c>
      <c r="B11" s="88"/>
      <c r="C11" s="88"/>
      <c r="D11" s="88"/>
      <c r="E11" s="88"/>
      <c r="F11" s="89"/>
      <c r="I11" s="65" t="s">
        <v>90</v>
      </c>
      <c r="J11" s="65">
        <v>1800</v>
      </c>
      <c r="K11" s="65" t="s">
        <v>74</v>
      </c>
      <c r="L11" s="51">
        <v>1800</v>
      </c>
      <c r="M11" s="53">
        <f>J11*L11</f>
        <v>3240000</v>
      </c>
    </row>
    <row r="12" spans="1:15" ht="9.9499999999999993" customHeight="1">
      <c r="A12" s="34"/>
      <c r="B12" s="34"/>
      <c r="C12" s="34"/>
      <c r="D12" s="34"/>
      <c r="E12" s="34"/>
      <c r="F12" s="34"/>
      <c r="G12" s="37"/>
      <c r="I12" s="65"/>
      <c r="J12" s="65"/>
      <c r="K12" s="65"/>
      <c r="L12" s="51"/>
    </row>
    <row r="13" spans="1:15" s="3" customFormat="1" ht="30" customHeight="1">
      <c r="A13" s="2" t="s">
        <v>5</v>
      </c>
      <c r="B13" s="128" t="s">
        <v>111</v>
      </c>
      <c r="C13" s="129"/>
      <c r="D13" s="129"/>
      <c r="E13" s="129"/>
      <c r="F13" s="130"/>
      <c r="G13" s="63"/>
      <c r="H13" s="64"/>
      <c r="I13" s="68" t="s">
        <v>91</v>
      </c>
      <c r="J13" s="68"/>
      <c r="K13" s="68"/>
      <c r="L13" s="78"/>
      <c r="M13" s="70">
        <v>1200000</v>
      </c>
    </row>
    <row r="14" spans="1:15" s="3" customFormat="1" ht="30" customHeight="1">
      <c r="A14" s="2" t="s">
        <v>6</v>
      </c>
      <c r="B14" s="128" t="s">
        <v>110</v>
      </c>
      <c r="C14" s="129"/>
      <c r="D14" s="129"/>
      <c r="E14" s="129"/>
      <c r="F14" s="130"/>
      <c r="G14" s="63"/>
      <c r="H14" s="64"/>
      <c r="I14" s="66"/>
      <c r="J14" s="66"/>
      <c r="K14" s="66"/>
      <c r="L14" s="67"/>
      <c r="M14" s="76">
        <f>SUM(M9:M13)</f>
        <v>8586000</v>
      </c>
    </row>
    <row r="15" spans="1:15" s="3" customFormat="1" ht="30" customHeight="1">
      <c r="A15" s="2" t="s">
        <v>7</v>
      </c>
      <c r="B15" s="128" t="s">
        <v>108</v>
      </c>
      <c r="C15" s="129"/>
      <c r="D15" s="129"/>
      <c r="E15" s="129"/>
      <c r="F15" s="130"/>
      <c r="G15" s="63"/>
      <c r="H15" s="69"/>
      <c r="I15" s="68" t="s">
        <v>75</v>
      </c>
      <c r="J15" s="68">
        <v>7040</v>
      </c>
      <c r="K15" s="68" t="s">
        <v>76</v>
      </c>
      <c r="L15" s="70">
        <v>1600</v>
      </c>
      <c r="M15" s="71">
        <f>J15*L15</f>
        <v>11264000</v>
      </c>
      <c r="N15" s="72" t="s">
        <v>77</v>
      </c>
    </row>
    <row r="16" spans="1:15" ht="20.45" customHeight="1">
      <c r="A16" s="4"/>
      <c r="B16" s="103" t="s">
        <v>8</v>
      </c>
      <c r="C16" s="104"/>
      <c r="D16" s="104"/>
      <c r="E16" s="38">
        <v>0</v>
      </c>
      <c r="F16" s="31"/>
      <c r="I16" s="73" t="s">
        <v>75</v>
      </c>
      <c r="J16" s="73" t="s">
        <v>78</v>
      </c>
      <c r="K16" s="73" t="s">
        <v>76</v>
      </c>
      <c r="L16" s="74" t="s">
        <v>78</v>
      </c>
      <c r="M16" s="74">
        <v>800000</v>
      </c>
      <c r="N16" s="34" t="s">
        <v>79</v>
      </c>
      <c r="O16" s="34"/>
    </row>
    <row r="17" spans="1:13">
      <c r="A17" s="5" t="s">
        <v>9</v>
      </c>
      <c r="B17" s="103" t="s">
        <v>10</v>
      </c>
      <c r="C17" s="104"/>
      <c r="D17" s="104"/>
      <c r="E17" s="39">
        <v>0</v>
      </c>
      <c r="F17" s="31"/>
      <c r="I17" s="65"/>
      <c r="J17" s="65"/>
      <c r="K17" s="65"/>
      <c r="L17" s="51"/>
      <c r="M17" s="77">
        <f>SUM(M15:M16)</f>
        <v>12064000</v>
      </c>
    </row>
    <row r="18" spans="1:13">
      <c r="A18" s="6"/>
      <c r="B18" s="103" t="s">
        <v>11</v>
      </c>
      <c r="C18" s="104"/>
      <c r="D18" s="104"/>
      <c r="E18" s="38">
        <v>1200</v>
      </c>
      <c r="F18" s="31"/>
      <c r="I18" s="65"/>
      <c r="J18" s="65"/>
      <c r="K18" s="65"/>
      <c r="L18" s="51"/>
    </row>
    <row r="19" spans="1:13" ht="15">
      <c r="A19" s="6" t="s">
        <v>12</v>
      </c>
      <c r="B19" s="133" t="s">
        <v>38</v>
      </c>
      <c r="C19" s="134"/>
      <c r="D19" s="134"/>
      <c r="E19" s="134"/>
      <c r="F19" s="135"/>
      <c r="I19" s="65"/>
      <c r="J19" s="65"/>
      <c r="K19" s="65"/>
      <c r="L19" s="51"/>
    </row>
    <row r="20" spans="1:13" ht="13.5" thickBot="1">
      <c r="A20" s="34"/>
      <c r="B20" s="34"/>
      <c r="C20" s="34"/>
      <c r="D20" s="34"/>
      <c r="E20" s="34"/>
      <c r="F20" s="34"/>
      <c r="I20" s="65"/>
      <c r="J20" s="65"/>
      <c r="K20" s="65"/>
      <c r="L20" s="51"/>
    </row>
    <row r="21" spans="1:13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2819810.4</v>
      </c>
      <c r="I21" s="65"/>
      <c r="J21" s="65"/>
      <c r="K21" s="65"/>
      <c r="L21" s="51"/>
    </row>
    <row r="22" spans="1:13" ht="15">
      <c r="A22" s="9"/>
      <c r="B22" s="29"/>
      <c r="C22" s="28"/>
      <c r="D22" s="119" t="s">
        <v>15</v>
      </c>
      <c r="E22" s="120"/>
      <c r="F22" s="59">
        <f>F21*95%</f>
        <v>2678819.88</v>
      </c>
      <c r="H22" s="33" t="s">
        <v>75</v>
      </c>
      <c r="I22" s="72" t="s">
        <v>77</v>
      </c>
      <c r="J22" s="65"/>
      <c r="K22" s="65"/>
      <c r="L22" s="51" t="s">
        <v>80</v>
      </c>
      <c r="M22" s="33">
        <v>1016</v>
      </c>
    </row>
    <row r="23" spans="1:13">
      <c r="A23" s="10" t="s">
        <v>16</v>
      </c>
      <c r="B23" s="11"/>
      <c r="C23" s="28"/>
      <c r="D23" s="119" t="s">
        <v>17</v>
      </c>
      <c r="E23" s="120"/>
      <c r="F23" s="59">
        <f>F21*5%</f>
        <v>140990.51999999999</v>
      </c>
      <c r="H23" s="40"/>
      <c r="I23" s="65"/>
      <c r="J23" s="65"/>
      <c r="K23" s="65"/>
      <c r="L23" s="33" t="s">
        <v>81</v>
      </c>
      <c r="M23" s="33">
        <v>1016</v>
      </c>
    </row>
    <row r="24" spans="1:13" ht="13.5" thickBot="1">
      <c r="A24" s="12"/>
      <c r="B24" s="13"/>
      <c r="C24" s="28"/>
      <c r="D24" s="121" t="s">
        <v>18</v>
      </c>
      <c r="E24" s="122"/>
      <c r="F24" s="60"/>
      <c r="I24" s="65"/>
      <c r="J24" s="65"/>
      <c r="K24" s="65"/>
      <c r="L24" s="33" t="s">
        <v>82</v>
      </c>
      <c r="M24" s="33">
        <f>659+468</f>
        <v>1127</v>
      </c>
    </row>
    <row r="25" spans="1:13" ht="25.5">
      <c r="A25" s="14" t="s">
        <v>92</v>
      </c>
      <c r="B25" s="27" t="s">
        <v>31</v>
      </c>
      <c r="C25" s="34"/>
      <c r="D25" s="34"/>
      <c r="E25" s="34"/>
      <c r="F25" s="34"/>
      <c r="I25" s="65"/>
      <c r="J25" s="65"/>
      <c r="K25" s="65"/>
      <c r="L25" s="33" t="s">
        <v>83</v>
      </c>
      <c r="M25" s="33">
        <v>473</v>
      </c>
    </row>
    <row r="26" spans="1:13" ht="15">
      <c r="A26" s="14"/>
      <c r="B26" s="27"/>
      <c r="C26" s="34"/>
      <c r="D26" s="123" t="s">
        <v>19</v>
      </c>
      <c r="E26" s="124"/>
      <c r="F26" s="125"/>
      <c r="L26" s="33" t="s">
        <v>82</v>
      </c>
      <c r="M26" s="33">
        <v>317</v>
      </c>
    </row>
    <row r="27" spans="1:13" ht="15">
      <c r="A27" s="14" t="s">
        <v>109</v>
      </c>
      <c r="B27" s="27" t="s">
        <v>31</v>
      </c>
      <c r="C27" s="34"/>
      <c r="D27" s="7" t="s">
        <v>20</v>
      </c>
      <c r="E27" s="16"/>
      <c r="F27" s="41"/>
      <c r="L27" s="33" t="s">
        <v>84</v>
      </c>
      <c r="M27" s="33">
        <v>500</v>
      </c>
    </row>
    <row r="28" spans="1:13">
      <c r="A28" s="14"/>
      <c r="B28" s="27"/>
      <c r="C28" s="34"/>
      <c r="D28" s="17" t="s">
        <v>21</v>
      </c>
      <c r="E28" s="42"/>
      <c r="F28" s="43">
        <f>1200*1700</f>
        <v>2040000</v>
      </c>
      <c r="L28" s="33" t="s">
        <v>82</v>
      </c>
      <c r="M28" s="33">
        <v>200</v>
      </c>
    </row>
    <row r="29" spans="1:13">
      <c r="A29" s="14" t="s">
        <v>31</v>
      </c>
      <c r="B29" s="27" t="s">
        <v>31</v>
      </c>
      <c r="C29" s="34"/>
      <c r="D29" s="19" t="s">
        <v>22</v>
      </c>
      <c r="E29" s="44"/>
      <c r="F29" s="45">
        <v>0</v>
      </c>
      <c r="L29" s="33" t="s">
        <v>85</v>
      </c>
      <c r="M29" s="33">
        <v>261</v>
      </c>
    </row>
    <row r="30" spans="1:13">
      <c r="A30" s="14"/>
      <c r="B30" s="15"/>
      <c r="C30" s="34"/>
      <c r="D30" s="19" t="s">
        <v>23</v>
      </c>
      <c r="E30" s="44"/>
      <c r="F30" s="45">
        <f>F28*3%</f>
        <v>61200</v>
      </c>
      <c r="L30" s="33" t="s">
        <v>86</v>
      </c>
      <c r="M30" s="33">
        <v>480</v>
      </c>
    </row>
    <row r="31" spans="1:13">
      <c r="A31" s="126"/>
      <c r="B31" s="127"/>
      <c r="D31" s="113" t="s">
        <v>24</v>
      </c>
      <c r="E31" s="114"/>
      <c r="F31" s="46">
        <f>SUM(F28:F30)</f>
        <v>2101200</v>
      </c>
      <c r="L31" s="33" t="s">
        <v>87</v>
      </c>
      <c r="M31" s="33">
        <v>1000</v>
      </c>
    </row>
    <row r="32" spans="1:13">
      <c r="A32" s="126"/>
      <c r="B32" s="127"/>
      <c r="D32" s="20" t="s">
        <v>25</v>
      </c>
      <c r="E32" s="21"/>
      <c r="F32" s="45"/>
      <c r="L32" s="33" t="s">
        <v>88</v>
      </c>
      <c r="M32" s="33">
        <v>400</v>
      </c>
    </row>
    <row r="33" spans="1:13" ht="20.25" customHeight="1">
      <c r="A33" s="47"/>
      <c r="B33" s="48"/>
      <c r="C33" s="34"/>
      <c r="D33" s="19" t="s">
        <v>26</v>
      </c>
      <c r="E33" s="44"/>
      <c r="F33" s="45">
        <f>F31*5%</f>
        <v>105060</v>
      </c>
      <c r="H33" s="50"/>
      <c r="L33" s="33" t="s">
        <v>89</v>
      </c>
      <c r="M33" s="33">
        <v>100</v>
      </c>
    </row>
    <row r="34" spans="1:13" ht="20.25" customHeight="1">
      <c r="A34" s="47"/>
      <c r="B34" s="48"/>
      <c r="D34" s="19" t="s">
        <v>27</v>
      </c>
      <c r="E34" s="44"/>
      <c r="F34" s="45">
        <f>F31*5%</f>
        <v>105060</v>
      </c>
      <c r="H34" s="40"/>
      <c r="M34" s="33">
        <f>SUM(M22:M33)</f>
        <v>6890</v>
      </c>
    </row>
    <row r="35" spans="1:13" ht="20.25" customHeight="1">
      <c r="A35" s="47"/>
      <c r="B35" s="48"/>
      <c r="D35" s="19" t="s">
        <v>28</v>
      </c>
      <c r="E35" s="44"/>
      <c r="F35" s="52">
        <f>(F31+F33+F34)*22%</f>
        <v>508490.4</v>
      </c>
      <c r="H35" s="53"/>
      <c r="J35" s="40"/>
      <c r="K35" s="40"/>
    </row>
    <row r="36" spans="1:13" ht="20.25" customHeight="1">
      <c r="A36" s="47"/>
      <c r="B36" s="48"/>
      <c r="D36" s="113" t="s">
        <v>29</v>
      </c>
      <c r="E36" s="114"/>
      <c r="F36" s="46">
        <f>SUM(F33:F35)</f>
        <v>718610.4</v>
      </c>
    </row>
    <row r="37" spans="1:13" ht="20.25" customHeight="1">
      <c r="A37" s="54"/>
      <c r="B37" s="55"/>
      <c r="D37" s="115" t="s">
        <v>30</v>
      </c>
      <c r="E37" s="116"/>
      <c r="F37" s="26">
        <f>F31+F36</f>
        <v>2819810.4</v>
      </c>
    </row>
    <row r="38" spans="1:13" ht="20.45" customHeight="1">
      <c r="A38" s="30"/>
      <c r="B38" s="30"/>
    </row>
    <row r="39" spans="1:13" ht="20.45" customHeight="1">
      <c r="A39" s="30"/>
      <c r="B39" s="30"/>
      <c r="F39" s="51"/>
      <c r="I39" s="23"/>
    </row>
    <row r="40" spans="1:13" ht="20.45" customHeight="1">
      <c r="A40" s="30"/>
      <c r="B40" s="30"/>
      <c r="F40" s="56"/>
      <c r="I40" s="23"/>
    </row>
    <row r="41" spans="1:13" ht="20.45" customHeight="1">
      <c r="A41" s="30"/>
      <c r="B41" s="30"/>
      <c r="F41" s="53"/>
      <c r="I41" s="23"/>
    </row>
    <row r="42" spans="1:13" ht="20.45" customHeight="1">
      <c r="A42" s="30"/>
      <c r="B42" s="30"/>
    </row>
    <row r="44" spans="1:13" ht="15">
      <c r="H44" s="25"/>
    </row>
    <row r="45" spans="1:13">
      <c r="E45" s="57"/>
    </row>
  </sheetData>
  <mergeCells count="24">
    <mergeCell ref="D37:E37"/>
    <mergeCell ref="B17:D17"/>
    <mergeCell ref="B18:D18"/>
    <mergeCell ref="B19:F19"/>
    <mergeCell ref="D21:E21"/>
    <mergeCell ref="D22:E22"/>
    <mergeCell ref="D23:E23"/>
    <mergeCell ref="D24:E24"/>
    <mergeCell ref="D26:F26"/>
    <mergeCell ref="A31:B32"/>
    <mergeCell ref="D31:E31"/>
    <mergeCell ref="D36:E36"/>
    <mergeCell ref="B16:D16"/>
    <mergeCell ref="A1:F1"/>
    <mergeCell ref="A3:F3"/>
    <mergeCell ref="A4:F4"/>
    <mergeCell ref="B6:F6"/>
    <mergeCell ref="B7:F7"/>
    <mergeCell ref="B8:F8"/>
    <mergeCell ref="B9:F9"/>
    <mergeCell ref="A11:F11"/>
    <mergeCell ref="B13:F13"/>
    <mergeCell ref="B14:F14"/>
    <mergeCell ref="B15:F15"/>
  </mergeCells>
  <pageMargins left="0.7" right="0.7" top="0.75" bottom="0.75" header="0.3" footer="0.3"/>
  <pageSetup paperSize="9" scale="78" orientation="portrait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O45"/>
  <sheetViews>
    <sheetView view="pageBreakPreview" topLeftCell="A112" zoomScaleNormal="100" zoomScaleSheetLayoutView="100" workbookViewId="0">
      <selection activeCell="A88" sqref="A88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8.42578125" style="33" bestFit="1" customWidth="1"/>
    <col min="9" max="9" width="15" style="33" bestFit="1" customWidth="1"/>
    <col min="10" max="10" width="8.85546875" style="33" bestFit="1" customWidth="1"/>
    <col min="11" max="11" width="5.85546875" style="33" bestFit="1" customWidth="1"/>
    <col min="12" max="12" width="14.28515625" style="33" bestFit="1" customWidth="1"/>
    <col min="13" max="13" width="17.85546875" style="33" bestFit="1" customWidth="1"/>
    <col min="14" max="16384" width="9.140625" style="33"/>
  </cols>
  <sheetData>
    <row r="1" spans="1:15" ht="20.45" customHeight="1" thickBot="1">
      <c r="A1" s="87" t="s">
        <v>123</v>
      </c>
      <c r="B1" s="88"/>
      <c r="C1" s="88"/>
      <c r="D1" s="88"/>
      <c r="E1" s="88"/>
      <c r="F1" s="89"/>
    </row>
    <row r="2" spans="1:15" ht="9.9499999999999993" customHeight="1" thickBot="1">
      <c r="A2" s="34"/>
      <c r="B2" s="34"/>
      <c r="C2" s="34"/>
      <c r="D2" s="34"/>
      <c r="E2" s="34"/>
      <c r="F2" s="34"/>
    </row>
    <row r="3" spans="1:15" ht="15" customHeight="1">
      <c r="A3" s="90" t="s">
        <v>35</v>
      </c>
      <c r="B3" s="91"/>
      <c r="C3" s="91"/>
      <c r="D3" s="91"/>
      <c r="E3" s="91"/>
      <c r="F3" s="92"/>
    </row>
    <row r="4" spans="1:15" s="35" customFormat="1" ht="15.75" thickBot="1">
      <c r="A4" s="142" t="s">
        <v>44</v>
      </c>
      <c r="B4" s="143"/>
      <c r="C4" s="143"/>
      <c r="D4" s="143"/>
      <c r="E4" s="143"/>
      <c r="F4" s="144"/>
    </row>
    <row r="5" spans="1:15" ht="9.9499999999999993" customHeight="1">
      <c r="A5" s="34"/>
      <c r="B5" s="34"/>
      <c r="C5" s="34"/>
      <c r="D5" s="34"/>
      <c r="E5" s="34"/>
      <c r="F5" s="34"/>
    </row>
    <row r="6" spans="1:15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5" ht="30" customHeight="1">
      <c r="A7" s="1" t="s">
        <v>1</v>
      </c>
      <c r="B7" s="100" t="s">
        <v>54</v>
      </c>
      <c r="C7" s="101"/>
      <c r="D7" s="101"/>
      <c r="E7" s="101"/>
      <c r="F7" s="102"/>
    </row>
    <row r="8" spans="1:15" ht="34.5" customHeight="1">
      <c r="A8" s="1" t="s">
        <v>2</v>
      </c>
      <c r="B8" s="147" t="s">
        <v>118</v>
      </c>
      <c r="C8" s="140"/>
      <c r="D8" s="140"/>
      <c r="E8" s="140"/>
      <c r="F8" s="141"/>
      <c r="I8" s="65" t="s">
        <v>66</v>
      </c>
      <c r="J8" s="65" t="s">
        <v>67</v>
      </c>
      <c r="K8" s="65" t="s">
        <v>69</v>
      </c>
      <c r="L8" s="33" t="s">
        <v>68</v>
      </c>
      <c r="M8" s="33" t="s">
        <v>71</v>
      </c>
    </row>
    <row r="9" spans="1:15" ht="20.25" customHeight="1">
      <c r="A9" s="1" t="s">
        <v>3</v>
      </c>
      <c r="B9" s="136" t="s">
        <v>72</v>
      </c>
      <c r="C9" s="137"/>
      <c r="D9" s="137"/>
      <c r="E9" s="137"/>
      <c r="F9" s="138"/>
      <c r="I9" s="65" t="s">
        <v>65</v>
      </c>
      <c r="J9" s="65">
        <v>800</v>
      </c>
      <c r="K9" s="65" t="s">
        <v>70</v>
      </c>
      <c r="L9" s="51">
        <v>1500</v>
      </c>
      <c r="M9" s="53">
        <f>J9*L9</f>
        <v>1200000</v>
      </c>
    </row>
    <row r="10" spans="1:15" ht="15" customHeight="1" thickBot="1">
      <c r="A10" s="36"/>
      <c r="B10" s="36"/>
      <c r="C10" s="36"/>
      <c r="D10" s="36"/>
      <c r="E10" s="36"/>
      <c r="F10" s="36"/>
      <c r="I10" s="65" t="s">
        <v>72</v>
      </c>
      <c r="J10" s="65">
        <f>263+199+120+198+450+377+186+114+57</f>
        <v>1964</v>
      </c>
      <c r="K10" s="65" t="s">
        <v>73</v>
      </c>
      <c r="L10" s="51">
        <v>1500</v>
      </c>
      <c r="M10" s="53">
        <f>J10*L10</f>
        <v>2946000</v>
      </c>
    </row>
    <row r="11" spans="1:15" ht="20.45" customHeight="1" thickBot="1">
      <c r="A11" s="87" t="s">
        <v>4</v>
      </c>
      <c r="B11" s="88"/>
      <c r="C11" s="88"/>
      <c r="D11" s="88"/>
      <c r="E11" s="88"/>
      <c r="F11" s="89"/>
      <c r="I11" s="65" t="s">
        <v>90</v>
      </c>
      <c r="J11" s="65">
        <v>1800</v>
      </c>
      <c r="K11" s="65" t="s">
        <v>74</v>
      </c>
      <c r="L11" s="51">
        <v>1800</v>
      </c>
      <c r="M11" s="53">
        <f>J11*L11</f>
        <v>3240000</v>
      </c>
    </row>
    <row r="12" spans="1:15" ht="9.9499999999999993" customHeight="1">
      <c r="A12" s="34"/>
      <c r="B12" s="34"/>
      <c r="C12" s="34"/>
      <c r="D12" s="34"/>
      <c r="E12" s="34"/>
      <c r="F12" s="34"/>
      <c r="G12" s="37"/>
      <c r="I12" s="65"/>
      <c r="J12" s="65"/>
      <c r="K12" s="65"/>
      <c r="L12" s="51"/>
    </row>
    <row r="13" spans="1:15" s="3" customFormat="1" ht="30" customHeight="1">
      <c r="A13" s="2" t="s">
        <v>5</v>
      </c>
      <c r="B13" s="128" t="s">
        <v>56</v>
      </c>
      <c r="C13" s="129"/>
      <c r="D13" s="129"/>
      <c r="E13" s="129"/>
      <c r="F13" s="130"/>
      <c r="G13" s="63"/>
      <c r="H13" s="64"/>
      <c r="I13" s="68" t="s">
        <v>91</v>
      </c>
      <c r="J13" s="68"/>
      <c r="K13" s="68"/>
      <c r="L13" s="78"/>
      <c r="M13" s="70">
        <v>1200000</v>
      </c>
    </row>
    <row r="14" spans="1:15" s="3" customFormat="1" ht="30" customHeight="1">
      <c r="A14" s="2" t="s">
        <v>6</v>
      </c>
      <c r="B14" s="128" t="s">
        <v>61</v>
      </c>
      <c r="C14" s="129"/>
      <c r="D14" s="129"/>
      <c r="E14" s="129"/>
      <c r="F14" s="130"/>
      <c r="G14" s="63"/>
      <c r="H14" s="64"/>
      <c r="I14" s="66"/>
      <c r="J14" s="66"/>
      <c r="K14" s="66"/>
      <c r="L14" s="67"/>
      <c r="M14" s="76">
        <f>SUM(M9:M13)</f>
        <v>8586000</v>
      </c>
    </row>
    <row r="15" spans="1:15" s="3" customFormat="1" ht="30" customHeight="1">
      <c r="A15" s="2" t="s">
        <v>7</v>
      </c>
      <c r="B15" s="128" t="s">
        <v>116</v>
      </c>
      <c r="C15" s="129"/>
      <c r="D15" s="129"/>
      <c r="E15" s="129"/>
      <c r="F15" s="130"/>
      <c r="G15" s="63"/>
      <c r="H15" s="69"/>
      <c r="I15" s="68" t="s">
        <v>75</v>
      </c>
      <c r="J15" s="68">
        <v>7040</v>
      </c>
      <c r="K15" s="68" t="s">
        <v>76</v>
      </c>
      <c r="L15" s="70">
        <v>1600</v>
      </c>
      <c r="M15" s="71">
        <f>J15*L15</f>
        <v>11264000</v>
      </c>
      <c r="N15" s="72" t="s">
        <v>77</v>
      </c>
    </row>
    <row r="16" spans="1:15" ht="20.45" customHeight="1">
      <c r="A16" s="4"/>
      <c r="B16" s="103" t="s">
        <v>8</v>
      </c>
      <c r="C16" s="104"/>
      <c r="D16" s="104"/>
      <c r="E16" s="38">
        <v>1964</v>
      </c>
      <c r="F16" s="31"/>
      <c r="I16" s="73" t="s">
        <v>75</v>
      </c>
      <c r="J16" s="73" t="s">
        <v>78</v>
      </c>
      <c r="K16" s="73" t="s">
        <v>76</v>
      </c>
      <c r="L16" s="74" t="s">
        <v>78</v>
      </c>
      <c r="M16" s="74">
        <v>800000</v>
      </c>
      <c r="N16" s="34" t="s">
        <v>79</v>
      </c>
      <c r="O16" s="34"/>
    </row>
    <row r="17" spans="1:13">
      <c r="A17" s="5" t="s">
        <v>9</v>
      </c>
      <c r="B17" s="103" t="s">
        <v>10</v>
      </c>
      <c r="C17" s="104"/>
      <c r="D17" s="104"/>
      <c r="E17" s="39">
        <v>0</v>
      </c>
      <c r="F17" s="31"/>
      <c r="I17" s="65"/>
      <c r="J17" s="65"/>
      <c r="K17" s="65"/>
      <c r="L17" s="51"/>
      <c r="M17" s="77">
        <f>SUM(M15:M16)</f>
        <v>12064000</v>
      </c>
    </row>
    <row r="18" spans="1:13">
      <c r="A18" s="6"/>
      <c r="B18" s="103" t="s">
        <v>11</v>
      </c>
      <c r="C18" s="104"/>
      <c r="D18" s="104"/>
      <c r="E18" s="38">
        <v>0</v>
      </c>
      <c r="F18" s="31"/>
      <c r="I18" s="65"/>
      <c r="J18" s="65"/>
      <c r="K18" s="65"/>
      <c r="L18" s="51"/>
    </row>
    <row r="19" spans="1:13" ht="15">
      <c r="A19" s="6" t="s">
        <v>12</v>
      </c>
      <c r="B19" s="133" t="s">
        <v>38</v>
      </c>
      <c r="C19" s="134"/>
      <c r="D19" s="134"/>
      <c r="E19" s="134"/>
      <c r="F19" s="135"/>
      <c r="I19" s="65"/>
      <c r="J19" s="65"/>
      <c r="K19" s="65"/>
      <c r="L19" s="51"/>
    </row>
    <row r="20" spans="1:13" ht="13.5" thickBot="1">
      <c r="A20" s="34"/>
      <c r="B20" s="34"/>
      <c r="C20" s="34"/>
      <c r="D20" s="34"/>
      <c r="E20" s="34"/>
      <c r="F20" s="34"/>
      <c r="I20" s="65"/>
      <c r="J20" s="65"/>
      <c r="K20" s="65"/>
      <c r="L20" s="51"/>
    </row>
    <row r="21" spans="1:13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3990695.2007999998</v>
      </c>
      <c r="I21" s="65"/>
      <c r="J21" s="65"/>
      <c r="K21" s="65"/>
      <c r="L21" s="51"/>
    </row>
    <row r="22" spans="1:13" ht="15">
      <c r="A22" s="9"/>
      <c r="B22" s="29"/>
      <c r="C22" s="28"/>
      <c r="D22" s="119" t="s">
        <v>15</v>
      </c>
      <c r="E22" s="120"/>
      <c r="F22" s="59">
        <f>F21*95%</f>
        <v>3791160.4407599997</v>
      </c>
      <c r="H22" s="33" t="s">
        <v>75</v>
      </c>
      <c r="I22" s="72" t="s">
        <v>77</v>
      </c>
      <c r="J22" s="65"/>
      <c r="K22" s="65"/>
      <c r="L22" s="51" t="s">
        <v>80</v>
      </c>
      <c r="M22" s="33">
        <v>1016</v>
      </c>
    </row>
    <row r="23" spans="1:13">
      <c r="A23" s="10" t="s">
        <v>16</v>
      </c>
      <c r="B23" s="11"/>
      <c r="C23" s="28"/>
      <c r="D23" s="119" t="s">
        <v>17</v>
      </c>
      <c r="E23" s="120"/>
      <c r="F23" s="59">
        <f>F21*5%</f>
        <v>199534.76003999999</v>
      </c>
      <c r="H23" s="40"/>
      <c r="I23" s="65"/>
      <c r="J23" s="65"/>
      <c r="K23" s="65"/>
      <c r="L23" s="33" t="s">
        <v>81</v>
      </c>
      <c r="M23" s="33">
        <v>1016</v>
      </c>
    </row>
    <row r="24" spans="1:13" ht="13.5" thickBot="1">
      <c r="A24" s="12"/>
      <c r="B24" s="13"/>
      <c r="C24" s="28"/>
      <c r="D24" s="121" t="s">
        <v>18</v>
      </c>
      <c r="E24" s="122"/>
      <c r="F24" s="60"/>
      <c r="I24" s="65"/>
      <c r="J24" s="65"/>
      <c r="K24" s="65"/>
      <c r="L24" s="33" t="s">
        <v>82</v>
      </c>
      <c r="M24" s="33">
        <f>659+468</f>
        <v>1127</v>
      </c>
    </row>
    <row r="25" spans="1:13" ht="25.5">
      <c r="A25" s="14" t="s">
        <v>92</v>
      </c>
      <c r="B25" s="27" t="s">
        <v>31</v>
      </c>
      <c r="C25" s="34"/>
      <c r="D25" s="34"/>
      <c r="E25" s="34"/>
      <c r="F25" s="34"/>
      <c r="I25" s="65"/>
      <c r="J25" s="65"/>
      <c r="K25" s="65"/>
      <c r="L25" s="33" t="s">
        <v>83</v>
      </c>
      <c r="M25" s="33">
        <v>473</v>
      </c>
    </row>
    <row r="26" spans="1:13" ht="15">
      <c r="A26" s="14"/>
      <c r="B26" s="27"/>
      <c r="C26" s="34"/>
      <c r="D26" s="123" t="s">
        <v>19</v>
      </c>
      <c r="E26" s="124"/>
      <c r="F26" s="125"/>
      <c r="L26" s="33" t="s">
        <v>82</v>
      </c>
      <c r="M26" s="33">
        <v>317</v>
      </c>
    </row>
    <row r="27" spans="1:13" ht="15">
      <c r="A27" s="14" t="s">
        <v>109</v>
      </c>
      <c r="B27" s="27" t="s">
        <v>31</v>
      </c>
      <c r="C27" s="34"/>
      <c r="D27" s="7" t="s">
        <v>20</v>
      </c>
      <c r="E27" s="16"/>
      <c r="F27" s="41"/>
      <c r="L27" s="33" t="s">
        <v>84</v>
      </c>
      <c r="M27" s="33">
        <v>500</v>
      </c>
    </row>
    <row r="28" spans="1:13">
      <c r="A28" s="14"/>
      <c r="B28" s="27"/>
      <c r="C28" s="34"/>
      <c r="D28" s="17" t="s">
        <v>21</v>
      </c>
      <c r="E28" s="42"/>
      <c r="F28" s="43">
        <f>1964*1470</f>
        <v>2887080</v>
      </c>
      <c r="L28" s="33" t="s">
        <v>82</v>
      </c>
      <c r="M28" s="33">
        <v>200</v>
      </c>
    </row>
    <row r="29" spans="1:13">
      <c r="A29" s="14" t="s">
        <v>31</v>
      </c>
      <c r="B29" s="27" t="s">
        <v>31</v>
      </c>
      <c r="C29" s="34"/>
      <c r="D29" s="19" t="s">
        <v>22</v>
      </c>
      <c r="E29" s="44"/>
      <c r="F29" s="45">
        <v>0</v>
      </c>
      <c r="L29" s="33" t="s">
        <v>85</v>
      </c>
      <c r="M29" s="33">
        <v>261</v>
      </c>
    </row>
    <row r="30" spans="1:13">
      <c r="A30" s="14"/>
      <c r="B30" s="15"/>
      <c r="C30" s="34"/>
      <c r="D30" s="19" t="s">
        <v>23</v>
      </c>
      <c r="E30" s="44"/>
      <c r="F30" s="45">
        <f>F28*3%</f>
        <v>86612.4</v>
      </c>
      <c r="L30" s="33" t="s">
        <v>86</v>
      </c>
      <c r="M30" s="33">
        <v>480</v>
      </c>
    </row>
    <row r="31" spans="1:13">
      <c r="A31" s="126"/>
      <c r="B31" s="127"/>
      <c r="D31" s="113" t="s">
        <v>24</v>
      </c>
      <c r="E31" s="114"/>
      <c r="F31" s="46">
        <f>SUM(F28:F30)</f>
        <v>2973692.4</v>
      </c>
      <c r="L31" s="33" t="s">
        <v>87</v>
      </c>
      <c r="M31" s="33">
        <v>1000</v>
      </c>
    </row>
    <row r="32" spans="1:13">
      <c r="A32" s="126"/>
      <c r="B32" s="127"/>
      <c r="D32" s="20" t="s">
        <v>25</v>
      </c>
      <c r="E32" s="21"/>
      <c r="F32" s="45"/>
      <c r="L32" s="33" t="s">
        <v>88</v>
      </c>
      <c r="M32" s="33">
        <v>400</v>
      </c>
    </row>
    <row r="33" spans="1:13" ht="20.25" customHeight="1">
      <c r="A33" s="47"/>
      <c r="B33" s="48"/>
      <c r="C33" s="34"/>
      <c r="D33" s="19" t="s">
        <v>26</v>
      </c>
      <c r="E33" s="44"/>
      <c r="F33" s="45">
        <f>F31*5%</f>
        <v>148684.62</v>
      </c>
      <c r="H33" s="50"/>
      <c r="L33" s="33" t="s">
        <v>89</v>
      </c>
      <c r="M33" s="33">
        <v>100</v>
      </c>
    </row>
    <row r="34" spans="1:13" ht="20.25" customHeight="1">
      <c r="A34" s="47"/>
      <c r="B34" s="48"/>
      <c r="D34" s="19" t="s">
        <v>27</v>
      </c>
      <c r="E34" s="44"/>
      <c r="F34" s="45">
        <f>F31*5%</f>
        <v>148684.62</v>
      </c>
      <c r="H34" s="40"/>
      <c r="M34" s="33">
        <f>SUM(M22:M33)</f>
        <v>6890</v>
      </c>
    </row>
    <row r="35" spans="1:13" ht="20.25" customHeight="1">
      <c r="A35" s="47"/>
      <c r="B35" s="48"/>
      <c r="D35" s="19" t="s">
        <v>28</v>
      </c>
      <c r="E35" s="44"/>
      <c r="F35" s="52">
        <f>(F31+F33+F34)*22%</f>
        <v>719633.56079999998</v>
      </c>
      <c r="H35" s="53"/>
      <c r="J35" s="40"/>
      <c r="K35" s="40"/>
    </row>
    <row r="36" spans="1:13" ht="20.25" customHeight="1">
      <c r="A36" s="47"/>
      <c r="B36" s="48"/>
      <c r="D36" s="113" t="s">
        <v>29</v>
      </c>
      <c r="E36" s="114"/>
      <c r="F36" s="46">
        <f>SUM(F33:F35)</f>
        <v>1017002.8008</v>
      </c>
    </row>
    <row r="37" spans="1:13" ht="20.25" customHeight="1">
      <c r="A37" s="54"/>
      <c r="B37" s="55"/>
      <c r="D37" s="115" t="s">
        <v>30</v>
      </c>
      <c r="E37" s="116"/>
      <c r="F37" s="26">
        <f>F31+F36</f>
        <v>3990695.2007999998</v>
      </c>
    </row>
    <row r="38" spans="1:13" ht="20.45" customHeight="1">
      <c r="A38" s="30"/>
      <c r="B38" s="30"/>
      <c r="I38" s="79"/>
    </row>
    <row r="39" spans="1:13" ht="20.45" customHeight="1">
      <c r="A39" s="30"/>
      <c r="B39" s="30"/>
      <c r="F39" s="51"/>
      <c r="I39" s="23"/>
    </row>
    <row r="40" spans="1:13" ht="20.45" customHeight="1">
      <c r="A40" s="30"/>
      <c r="B40" s="30"/>
      <c r="F40" s="56"/>
      <c r="I40" s="23"/>
    </row>
    <row r="41" spans="1:13" ht="20.45" customHeight="1">
      <c r="A41" s="30"/>
      <c r="B41" s="30"/>
      <c r="F41" s="53"/>
      <c r="I41" s="23"/>
    </row>
    <row r="42" spans="1:13" ht="20.45" customHeight="1">
      <c r="A42" s="30"/>
      <c r="B42" s="30"/>
    </row>
    <row r="44" spans="1:13" ht="15">
      <c r="H44" s="25"/>
    </row>
    <row r="45" spans="1:13">
      <c r="E45" s="57"/>
    </row>
  </sheetData>
  <mergeCells count="24">
    <mergeCell ref="D37:E37"/>
    <mergeCell ref="B17:D17"/>
    <mergeCell ref="B18:D18"/>
    <mergeCell ref="B19:F19"/>
    <mergeCell ref="D21:E21"/>
    <mergeCell ref="D22:E22"/>
    <mergeCell ref="D23:E23"/>
    <mergeCell ref="D24:E24"/>
    <mergeCell ref="D26:F26"/>
    <mergeCell ref="A31:B32"/>
    <mergeCell ref="D31:E31"/>
    <mergeCell ref="D36:E36"/>
    <mergeCell ref="B16:D16"/>
    <mergeCell ref="A1:F1"/>
    <mergeCell ref="A3:F3"/>
    <mergeCell ref="A4:F4"/>
    <mergeCell ref="B6:F6"/>
    <mergeCell ref="B7:F7"/>
    <mergeCell ref="B8:F8"/>
    <mergeCell ref="B9:F9"/>
    <mergeCell ref="A11:F11"/>
    <mergeCell ref="B13:F13"/>
    <mergeCell ref="B14:F14"/>
    <mergeCell ref="B15:F15"/>
  </mergeCells>
  <pageMargins left="0.7" right="0.7" top="0.75" bottom="0.75" header="0.3" footer="0.3"/>
  <pageSetup paperSize="9" scale="78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18.28515625" style="33" customWidth="1"/>
    <col min="9" max="9" width="14.42578125" style="33" customWidth="1"/>
    <col min="10" max="10" width="13.140625" style="33" bestFit="1" customWidth="1"/>
    <col min="11" max="11" width="10.5703125" style="33" bestFit="1" customWidth="1"/>
    <col min="12" max="16384" width="9.140625" style="33"/>
  </cols>
  <sheetData>
    <row r="1" spans="1:11" ht="20.45" customHeight="1" thickBot="1">
      <c r="A1" s="87" t="s">
        <v>100</v>
      </c>
      <c r="B1" s="88"/>
      <c r="C1" s="88"/>
      <c r="D1" s="88"/>
      <c r="E1" s="88"/>
      <c r="F1" s="89"/>
    </row>
    <row r="2" spans="1:11" ht="9.9499999999999993" customHeight="1" thickBot="1">
      <c r="A2" s="34"/>
      <c r="B2" s="34"/>
      <c r="C2" s="34"/>
      <c r="D2" s="34"/>
      <c r="E2" s="34"/>
      <c r="F2" s="34"/>
    </row>
    <row r="3" spans="1:11" ht="15" customHeight="1">
      <c r="A3" s="90" t="s">
        <v>35</v>
      </c>
      <c r="B3" s="91"/>
      <c r="C3" s="91"/>
      <c r="D3" s="91"/>
      <c r="E3" s="91"/>
      <c r="F3" s="92"/>
    </row>
    <row r="4" spans="1:11" s="35" customFormat="1" ht="15.75" thickBot="1">
      <c r="A4" s="142" t="s">
        <v>101</v>
      </c>
      <c r="B4" s="143"/>
      <c r="C4" s="143"/>
      <c r="D4" s="143"/>
      <c r="E4" s="143"/>
      <c r="F4" s="144"/>
    </row>
    <row r="5" spans="1:11" ht="9.9499999999999993" customHeight="1">
      <c r="A5" s="34"/>
      <c r="B5" s="34"/>
      <c r="C5" s="34"/>
      <c r="D5" s="34"/>
      <c r="E5" s="34"/>
      <c r="F5" s="34"/>
    </row>
    <row r="6" spans="1:11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1" ht="30" customHeight="1">
      <c r="A7" s="1" t="s">
        <v>1</v>
      </c>
      <c r="B7" s="100" t="s">
        <v>101</v>
      </c>
      <c r="C7" s="101"/>
      <c r="D7" s="101"/>
      <c r="E7" s="101"/>
      <c r="F7" s="102"/>
    </row>
    <row r="8" spans="1:11" ht="34.5" customHeight="1">
      <c r="A8" s="1" t="s">
        <v>2</v>
      </c>
      <c r="B8" s="151" t="s">
        <v>102</v>
      </c>
      <c r="C8" s="140"/>
      <c r="D8" s="140"/>
      <c r="E8" s="140"/>
      <c r="F8" s="141"/>
    </row>
    <row r="9" spans="1:11" ht="20.25" customHeight="1">
      <c r="A9" s="1" t="s">
        <v>3</v>
      </c>
      <c r="B9" s="148" t="s">
        <v>105</v>
      </c>
      <c r="C9" s="149"/>
      <c r="D9" s="149"/>
      <c r="E9" s="149"/>
      <c r="F9" s="150"/>
    </row>
    <row r="10" spans="1:11" ht="15" customHeight="1" thickBot="1">
      <c r="A10" s="36"/>
      <c r="B10" s="36"/>
      <c r="C10" s="36"/>
      <c r="D10" s="36"/>
      <c r="E10" s="36"/>
      <c r="F10" s="36"/>
    </row>
    <row r="11" spans="1:11" ht="20.45" customHeight="1" thickBot="1">
      <c r="A11" s="87" t="s">
        <v>4</v>
      </c>
      <c r="B11" s="88"/>
      <c r="C11" s="88"/>
      <c r="D11" s="88"/>
      <c r="E11" s="88"/>
      <c r="F11" s="89"/>
    </row>
    <row r="12" spans="1:11" ht="9.9499999999999993" customHeight="1">
      <c r="A12" s="34"/>
      <c r="B12" s="34"/>
      <c r="C12" s="34"/>
      <c r="D12" s="34"/>
      <c r="E12" s="34"/>
      <c r="F12" s="34"/>
      <c r="G12" s="37"/>
    </row>
    <row r="13" spans="1:11" s="3" customFormat="1" ht="30" customHeight="1">
      <c r="A13" s="2" t="s">
        <v>5</v>
      </c>
      <c r="B13" s="128" t="s">
        <v>103</v>
      </c>
      <c r="C13" s="129"/>
      <c r="D13" s="129"/>
      <c r="E13" s="129"/>
      <c r="F13" s="130"/>
      <c r="G13" s="131"/>
      <c r="H13" s="132"/>
      <c r="I13" s="132"/>
      <c r="J13" s="132"/>
      <c r="K13" s="132"/>
    </row>
    <row r="14" spans="1:11" s="3" customFormat="1" ht="30" customHeight="1">
      <c r="A14" s="2" t="s">
        <v>6</v>
      </c>
      <c r="B14" s="128" t="s">
        <v>60</v>
      </c>
      <c r="C14" s="129"/>
      <c r="D14" s="129"/>
      <c r="E14" s="129"/>
      <c r="F14" s="130"/>
      <c r="G14" s="131"/>
      <c r="H14" s="132"/>
      <c r="I14" s="132"/>
      <c r="J14" s="132"/>
      <c r="K14" s="132"/>
    </row>
    <row r="15" spans="1:11" s="3" customFormat="1" ht="30" customHeight="1">
      <c r="A15" s="2" t="s">
        <v>7</v>
      </c>
      <c r="B15" s="128" t="s">
        <v>64</v>
      </c>
      <c r="C15" s="129"/>
      <c r="D15" s="129"/>
      <c r="E15" s="129"/>
      <c r="F15" s="130"/>
      <c r="G15" s="131"/>
      <c r="H15" s="132"/>
      <c r="I15" s="132"/>
      <c r="J15" s="132"/>
      <c r="K15" s="132"/>
    </row>
    <row r="16" spans="1:11" ht="20.45" customHeight="1">
      <c r="A16" s="4"/>
      <c r="B16" s="103" t="s">
        <v>8</v>
      </c>
      <c r="C16" s="104"/>
      <c r="D16" s="104"/>
      <c r="E16" s="38">
        <v>0</v>
      </c>
      <c r="F16" s="31"/>
    </row>
    <row r="17" spans="1:9">
      <c r="A17" s="5" t="s">
        <v>9</v>
      </c>
      <c r="B17" s="103" t="s">
        <v>10</v>
      </c>
      <c r="C17" s="104"/>
      <c r="D17" s="104"/>
      <c r="E17" s="39">
        <v>0</v>
      </c>
      <c r="F17" s="31"/>
    </row>
    <row r="18" spans="1:9">
      <c r="A18" s="6"/>
      <c r="B18" s="103" t="s">
        <v>11</v>
      </c>
      <c r="C18" s="104"/>
      <c r="D18" s="104"/>
      <c r="E18" s="38">
        <v>0</v>
      </c>
      <c r="F18" s="31"/>
    </row>
    <row r="19" spans="1:9" ht="15">
      <c r="A19" s="6" t="s">
        <v>12</v>
      </c>
      <c r="B19" s="133" t="s">
        <v>38</v>
      </c>
      <c r="C19" s="134"/>
      <c r="D19" s="134"/>
      <c r="E19" s="134"/>
      <c r="F19" s="135"/>
    </row>
    <row r="20" spans="1:9" ht="13.5" thickBot="1">
      <c r="A20" s="34"/>
      <c r="B20" s="34"/>
      <c r="C20" s="34"/>
      <c r="D20" s="34"/>
      <c r="E20" s="34"/>
      <c r="F20" s="34"/>
    </row>
    <row r="21" spans="1:9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1921500</v>
      </c>
    </row>
    <row r="22" spans="1:9">
      <c r="A22" s="9"/>
      <c r="B22" s="29"/>
      <c r="C22" s="28"/>
      <c r="D22" s="119" t="s">
        <v>15</v>
      </c>
      <c r="E22" s="120"/>
      <c r="F22" s="59">
        <f>F21*95%</f>
        <v>1825425</v>
      </c>
    </row>
    <row r="23" spans="1:9">
      <c r="A23" s="10" t="s">
        <v>16</v>
      </c>
      <c r="B23" s="11"/>
      <c r="C23" s="28"/>
      <c r="D23" s="119" t="s">
        <v>17</v>
      </c>
      <c r="E23" s="120"/>
      <c r="F23" s="59">
        <f>F21*5%</f>
        <v>96075</v>
      </c>
      <c r="I23" s="40"/>
    </row>
    <row r="24" spans="1:9" ht="13.5" thickBot="1">
      <c r="A24" s="12"/>
      <c r="B24" s="13"/>
      <c r="C24" s="28"/>
      <c r="D24" s="121" t="s">
        <v>18</v>
      </c>
      <c r="E24" s="122"/>
      <c r="F24" s="60"/>
    </row>
    <row r="25" spans="1:9" ht="25.5">
      <c r="A25" s="14" t="s">
        <v>92</v>
      </c>
      <c r="B25" s="27" t="s">
        <v>31</v>
      </c>
      <c r="C25" s="34"/>
      <c r="D25" s="34"/>
      <c r="E25" s="34"/>
      <c r="F25" s="34"/>
    </row>
    <row r="26" spans="1:9" ht="15">
      <c r="A26" s="14"/>
      <c r="B26" s="27"/>
      <c r="C26" s="34"/>
      <c r="D26" s="123" t="s">
        <v>19</v>
      </c>
      <c r="E26" s="124"/>
      <c r="F26" s="125"/>
    </row>
    <row r="27" spans="1:9" ht="15">
      <c r="A27" s="14" t="s">
        <v>119</v>
      </c>
      <c r="B27" s="27" t="s">
        <v>31</v>
      </c>
      <c r="C27" s="34"/>
      <c r="D27" s="7" t="s">
        <v>20</v>
      </c>
      <c r="E27" s="16"/>
      <c r="F27" s="41"/>
    </row>
    <row r="28" spans="1:9" ht="15">
      <c r="A28" s="14"/>
      <c r="B28" s="27"/>
      <c r="C28" s="34"/>
      <c r="D28" s="17" t="s">
        <v>21</v>
      </c>
      <c r="E28" s="42"/>
      <c r="F28" s="43">
        <v>0</v>
      </c>
      <c r="H28" s="18"/>
    </row>
    <row r="29" spans="1:9" ht="15">
      <c r="A29" s="14" t="s">
        <v>31</v>
      </c>
      <c r="B29" s="27" t="s">
        <v>31</v>
      </c>
      <c r="C29" s="34"/>
      <c r="D29" s="19" t="s">
        <v>22</v>
      </c>
      <c r="E29" s="44"/>
      <c r="F29" s="45">
        <v>1500000</v>
      </c>
      <c r="H29" s="18"/>
    </row>
    <row r="30" spans="1:9">
      <c r="A30" s="14"/>
      <c r="B30" s="15"/>
      <c r="C30" s="34"/>
      <c r="D30" s="19" t="s">
        <v>23</v>
      </c>
      <c r="E30" s="44"/>
      <c r="F30" s="45">
        <v>0</v>
      </c>
    </row>
    <row r="31" spans="1:9">
      <c r="A31" s="126"/>
      <c r="B31" s="127"/>
      <c r="D31" s="113" t="s">
        <v>24</v>
      </c>
      <c r="E31" s="114"/>
      <c r="F31" s="46">
        <f>SUM(F28:F30)</f>
        <v>1500000</v>
      </c>
    </row>
    <row r="32" spans="1:9">
      <c r="A32" s="126"/>
      <c r="B32" s="127"/>
      <c r="D32" s="20" t="s">
        <v>25</v>
      </c>
      <c r="E32" s="21"/>
      <c r="F32" s="45"/>
    </row>
    <row r="33" spans="1:11" ht="20.25" customHeight="1">
      <c r="A33" s="47"/>
      <c r="B33" s="48"/>
      <c r="C33" s="34"/>
      <c r="D33" s="19" t="s">
        <v>26</v>
      </c>
      <c r="E33" s="44"/>
      <c r="F33" s="45">
        <f>F29*5%</f>
        <v>75000</v>
      </c>
      <c r="H33" s="49"/>
      <c r="I33" s="50"/>
    </row>
    <row r="34" spans="1:11" ht="20.25" customHeight="1">
      <c r="A34" s="47"/>
      <c r="B34" s="48"/>
      <c r="D34" s="19" t="s">
        <v>27</v>
      </c>
      <c r="E34" s="44"/>
      <c r="F34" s="45"/>
      <c r="H34" s="51"/>
      <c r="I34" s="40"/>
    </row>
    <row r="35" spans="1:11" ht="20.25" customHeight="1">
      <c r="A35" s="47"/>
      <c r="B35" s="48"/>
      <c r="D35" s="19" t="s">
        <v>28</v>
      </c>
      <c r="E35" s="44"/>
      <c r="F35" s="52">
        <f>(F31+F33+F34)*22%</f>
        <v>346500</v>
      </c>
      <c r="H35" s="23"/>
      <c r="I35" s="53"/>
      <c r="K35" s="40"/>
    </row>
    <row r="36" spans="1:11" ht="20.25" customHeight="1">
      <c r="A36" s="47"/>
      <c r="B36" s="48"/>
      <c r="D36" s="113" t="s">
        <v>29</v>
      </c>
      <c r="E36" s="114"/>
      <c r="F36" s="46">
        <f>SUM(F33:F35)</f>
        <v>421500</v>
      </c>
      <c r="H36" s="53"/>
    </row>
    <row r="37" spans="1:11" ht="20.25" customHeight="1">
      <c r="A37" s="54"/>
      <c r="B37" s="55"/>
      <c r="D37" s="115" t="s">
        <v>30</v>
      </c>
      <c r="E37" s="116"/>
      <c r="F37" s="26">
        <f>F31+F36</f>
        <v>1921500</v>
      </c>
      <c r="H37" s="22"/>
    </row>
    <row r="38" spans="1:11" ht="20.45" customHeight="1">
      <c r="A38" s="30"/>
      <c r="B38" s="30"/>
    </row>
    <row r="39" spans="1:11" ht="20.45" customHeight="1">
      <c r="A39" s="30"/>
      <c r="B39" s="30"/>
      <c r="F39" s="51"/>
      <c r="J39" s="23"/>
    </row>
    <row r="40" spans="1:11" ht="20.45" customHeight="1">
      <c r="A40" s="30"/>
      <c r="B40" s="30"/>
      <c r="F40" s="56"/>
      <c r="H40" s="22"/>
      <c r="J40" s="23"/>
    </row>
    <row r="41" spans="1:11" ht="20.45" customHeight="1">
      <c r="A41" s="30"/>
      <c r="B41" s="30"/>
      <c r="F41" s="53"/>
      <c r="J41" s="23"/>
    </row>
    <row r="42" spans="1:11" ht="20.45" customHeight="1">
      <c r="A42" s="30"/>
      <c r="B42" s="30"/>
    </row>
    <row r="43" spans="1:11">
      <c r="H43" s="40"/>
    </row>
    <row r="44" spans="1:11" ht="15">
      <c r="H44" s="24"/>
      <c r="I44" s="25"/>
    </row>
    <row r="45" spans="1:11">
      <c r="E45" s="57"/>
    </row>
  </sheetData>
  <mergeCells count="27">
    <mergeCell ref="B8:F8"/>
    <mergeCell ref="A1:F1"/>
    <mergeCell ref="A3:F3"/>
    <mergeCell ref="A4:F4"/>
    <mergeCell ref="B6:F6"/>
    <mergeCell ref="B7:F7"/>
    <mergeCell ref="B9:F9"/>
    <mergeCell ref="A11:F11"/>
    <mergeCell ref="B13:F13"/>
    <mergeCell ref="G13:K13"/>
    <mergeCell ref="B14:F14"/>
    <mergeCell ref="G14:K14"/>
    <mergeCell ref="A31:B32"/>
    <mergeCell ref="D31:E31"/>
    <mergeCell ref="B15:F15"/>
    <mergeCell ref="G15:K15"/>
    <mergeCell ref="B16:D16"/>
    <mergeCell ref="B17:D17"/>
    <mergeCell ref="B18:D18"/>
    <mergeCell ref="B19:F19"/>
    <mergeCell ref="D36:E36"/>
    <mergeCell ref="D37:E37"/>
    <mergeCell ref="D21:E21"/>
    <mergeCell ref="D22:E22"/>
    <mergeCell ref="D23:E23"/>
    <mergeCell ref="D24:E24"/>
    <mergeCell ref="D26:F26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zoomScaleNormal="100" zoomScaleSheetLayoutView="100" workbookViewId="0">
      <selection activeCell="B8" sqref="B8:F8"/>
    </sheetView>
  </sheetViews>
  <sheetFormatPr defaultRowHeight="12.75"/>
  <cols>
    <col min="1" max="1" width="24.28515625" style="33" customWidth="1"/>
    <col min="2" max="2" width="11.42578125" style="33" customWidth="1"/>
    <col min="3" max="3" width="4.42578125" style="33" customWidth="1"/>
    <col min="4" max="5" width="20.7109375" style="33" customWidth="1"/>
    <col min="6" max="6" width="28.140625" style="33" customWidth="1"/>
    <col min="7" max="7" width="9.140625" style="33"/>
    <col min="8" max="8" width="18.28515625" style="33" customWidth="1"/>
    <col min="9" max="9" width="14.42578125" style="33" customWidth="1"/>
    <col min="10" max="10" width="13.140625" style="33" bestFit="1" customWidth="1"/>
    <col min="11" max="11" width="10.5703125" style="33" bestFit="1" customWidth="1"/>
    <col min="12" max="16384" width="9.140625" style="33"/>
  </cols>
  <sheetData>
    <row r="1" spans="1:11" ht="20.45" customHeight="1" thickBot="1">
      <c r="A1" s="87" t="s">
        <v>122</v>
      </c>
      <c r="B1" s="88"/>
      <c r="C1" s="88"/>
      <c r="D1" s="88"/>
      <c r="E1" s="88"/>
      <c r="F1" s="89"/>
    </row>
    <row r="2" spans="1:11" ht="9.9499999999999993" customHeight="1" thickBot="1">
      <c r="A2" s="34"/>
      <c r="B2" s="34"/>
      <c r="C2" s="34"/>
      <c r="D2" s="34"/>
      <c r="E2" s="34"/>
      <c r="F2" s="34"/>
    </row>
    <row r="3" spans="1:11" ht="15" customHeight="1">
      <c r="A3" s="90" t="s">
        <v>35</v>
      </c>
      <c r="B3" s="91"/>
      <c r="C3" s="91"/>
      <c r="D3" s="91"/>
      <c r="E3" s="91"/>
      <c r="F3" s="92"/>
    </row>
    <row r="4" spans="1:11" s="35" customFormat="1" ht="15.75" thickBot="1">
      <c r="A4" s="142" t="s">
        <v>62</v>
      </c>
      <c r="B4" s="143"/>
      <c r="C4" s="143"/>
      <c r="D4" s="143"/>
      <c r="E4" s="143"/>
      <c r="F4" s="144"/>
    </row>
    <row r="5" spans="1:11" ht="9.9499999999999993" customHeight="1">
      <c r="A5" s="34"/>
      <c r="B5" s="34"/>
      <c r="C5" s="34"/>
      <c r="D5" s="34"/>
      <c r="E5" s="34"/>
      <c r="F5" s="34"/>
    </row>
    <row r="6" spans="1:11" ht="20.45" customHeight="1">
      <c r="A6" s="1" t="s">
        <v>0</v>
      </c>
      <c r="B6" s="97" t="s">
        <v>37</v>
      </c>
      <c r="C6" s="98"/>
      <c r="D6" s="98"/>
      <c r="E6" s="98"/>
      <c r="F6" s="99"/>
    </row>
    <row r="7" spans="1:11" ht="30" customHeight="1">
      <c r="A7" s="1" t="s">
        <v>1</v>
      </c>
      <c r="B7" s="100" t="s">
        <v>59</v>
      </c>
      <c r="C7" s="101"/>
      <c r="D7" s="101"/>
      <c r="E7" s="101"/>
      <c r="F7" s="102"/>
    </row>
    <row r="8" spans="1:11" ht="34.5" customHeight="1">
      <c r="A8" s="1" t="s">
        <v>2</v>
      </c>
      <c r="B8" s="152" t="s">
        <v>58</v>
      </c>
      <c r="C8" s="140"/>
      <c r="D8" s="140"/>
      <c r="E8" s="140"/>
      <c r="F8" s="141"/>
    </row>
    <row r="9" spans="1:11" ht="20.25" customHeight="1">
      <c r="A9" s="1" t="s">
        <v>3</v>
      </c>
      <c r="B9" s="136" t="s">
        <v>104</v>
      </c>
      <c r="C9" s="137"/>
      <c r="D9" s="137"/>
      <c r="E9" s="137"/>
      <c r="F9" s="138"/>
    </row>
    <row r="10" spans="1:11" ht="15" customHeight="1" thickBot="1">
      <c r="A10" s="36"/>
      <c r="B10" s="36"/>
      <c r="C10" s="36"/>
      <c r="D10" s="36"/>
      <c r="E10" s="36"/>
      <c r="F10" s="36"/>
    </row>
    <row r="11" spans="1:11" ht="20.45" customHeight="1" thickBot="1">
      <c r="A11" s="87" t="s">
        <v>4</v>
      </c>
      <c r="B11" s="88"/>
      <c r="C11" s="88"/>
      <c r="D11" s="88"/>
      <c r="E11" s="88"/>
      <c r="F11" s="89"/>
    </row>
    <row r="12" spans="1:11" ht="9.9499999999999993" customHeight="1">
      <c r="A12" s="34"/>
      <c r="B12" s="34"/>
      <c r="C12" s="34"/>
      <c r="D12" s="34"/>
      <c r="E12" s="34"/>
      <c r="F12" s="34"/>
      <c r="G12" s="37"/>
    </row>
    <row r="13" spans="1:11" s="3" customFormat="1" ht="30" customHeight="1">
      <c r="A13" s="2" t="s">
        <v>5</v>
      </c>
      <c r="B13" s="128" t="s">
        <v>63</v>
      </c>
      <c r="C13" s="129"/>
      <c r="D13" s="129"/>
      <c r="E13" s="129"/>
      <c r="F13" s="130"/>
      <c r="G13" s="131"/>
      <c r="H13" s="132"/>
      <c r="I13" s="132"/>
      <c r="J13" s="132"/>
      <c r="K13" s="132"/>
    </row>
    <row r="14" spans="1:11" s="3" customFormat="1" ht="30" customHeight="1">
      <c r="A14" s="2" t="s">
        <v>6</v>
      </c>
      <c r="B14" s="128" t="s">
        <v>60</v>
      </c>
      <c r="C14" s="129"/>
      <c r="D14" s="129"/>
      <c r="E14" s="129"/>
      <c r="F14" s="130"/>
      <c r="G14" s="131"/>
      <c r="H14" s="132"/>
      <c r="I14" s="132"/>
      <c r="J14" s="132"/>
      <c r="K14" s="132"/>
    </row>
    <row r="15" spans="1:11" s="3" customFormat="1" ht="30" customHeight="1">
      <c r="A15" s="2" t="s">
        <v>7</v>
      </c>
      <c r="B15" s="128" t="s">
        <v>64</v>
      </c>
      <c r="C15" s="129"/>
      <c r="D15" s="129"/>
      <c r="E15" s="129"/>
      <c r="F15" s="130"/>
      <c r="G15" s="131"/>
      <c r="H15" s="132"/>
      <c r="I15" s="132"/>
      <c r="J15" s="132"/>
      <c r="K15" s="132"/>
    </row>
    <row r="16" spans="1:11" ht="20.45" customHeight="1">
      <c r="A16" s="4"/>
      <c r="B16" s="103" t="s">
        <v>8</v>
      </c>
      <c r="C16" s="104"/>
      <c r="D16" s="104"/>
      <c r="E16" s="38">
        <v>0</v>
      </c>
      <c r="F16" s="31"/>
    </row>
    <row r="17" spans="1:9">
      <c r="A17" s="5" t="s">
        <v>9</v>
      </c>
      <c r="B17" s="103" t="s">
        <v>10</v>
      </c>
      <c r="C17" s="104"/>
      <c r="D17" s="104"/>
      <c r="E17" s="39">
        <v>0</v>
      </c>
      <c r="F17" s="31"/>
    </row>
    <row r="18" spans="1:9">
      <c r="A18" s="6"/>
      <c r="B18" s="103" t="s">
        <v>11</v>
      </c>
      <c r="C18" s="104"/>
      <c r="D18" s="104"/>
      <c r="E18" s="38">
        <v>0</v>
      </c>
      <c r="F18" s="31"/>
    </row>
    <row r="19" spans="1:9" ht="15">
      <c r="A19" s="6" t="s">
        <v>12</v>
      </c>
      <c r="B19" s="133" t="s">
        <v>38</v>
      </c>
      <c r="C19" s="134"/>
      <c r="D19" s="134"/>
      <c r="E19" s="134"/>
      <c r="F19" s="135"/>
    </row>
    <row r="20" spans="1:9" ht="13.5" thickBot="1">
      <c r="A20" s="34"/>
      <c r="B20" s="34"/>
      <c r="C20" s="34"/>
      <c r="D20" s="34"/>
      <c r="E20" s="34"/>
      <c r="F20" s="34"/>
    </row>
    <row r="21" spans="1:9" ht="15">
      <c r="A21" s="7" t="s">
        <v>13</v>
      </c>
      <c r="B21" s="8">
        <v>36</v>
      </c>
      <c r="C21" s="28"/>
      <c r="D21" s="117" t="s">
        <v>14</v>
      </c>
      <c r="E21" s="118"/>
      <c r="F21" s="58">
        <f>F37</f>
        <v>19039320</v>
      </c>
    </row>
    <row r="22" spans="1:9">
      <c r="A22" s="9"/>
      <c r="B22" s="29"/>
      <c r="C22" s="28"/>
      <c r="D22" s="119" t="s">
        <v>15</v>
      </c>
      <c r="E22" s="120"/>
      <c r="F22" s="59">
        <f>F21*95%</f>
        <v>18087354</v>
      </c>
    </row>
    <row r="23" spans="1:9">
      <c r="A23" s="10" t="s">
        <v>16</v>
      </c>
      <c r="B23" s="11"/>
      <c r="C23" s="28"/>
      <c r="D23" s="119" t="s">
        <v>17</v>
      </c>
      <c r="E23" s="120"/>
      <c r="F23" s="59">
        <f>F21*5%</f>
        <v>951966</v>
      </c>
      <c r="I23" s="40"/>
    </row>
    <row r="24" spans="1:9" ht="13.5" thickBot="1">
      <c r="A24" s="12"/>
      <c r="B24" s="13"/>
      <c r="C24" s="28"/>
      <c r="D24" s="121" t="s">
        <v>18</v>
      </c>
      <c r="E24" s="122"/>
      <c r="F24" s="60"/>
    </row>
    <row r="25" spans="1:9" ht="25.5">
      <c r="A25" s="14" t="s">
        <v>92</v>
      </c>
      <c r="B25" s="27" t="s">
        <v>31</v>
      </c>
      <c r="C25" s="34"/>
      <c r="D25" s="34"/>
      <c r="E25" s="34"/>
      <c r="F25" s="34"/>
    </row>
    <row r="26" spans="1:9" ht="15">
      <c r="A26" s="14"/>
      <c r="B26" s="27"/>
      <c r="C26" s="34"/>
      <c r="D26" s="123" t="s">
        <v>19</v>
      </c>
      <c r="E26" s="124"/>
      <c r="F26" s="125"/>
    </row>
    <row r="27" spans="1:9" ht="15">
      <c r="A27" s="14" t="s">
        <v>119</v>
      </c>
      <c r="B27" s="27" t="s">
        <v>31</v>
      </c>
      <c r="C27" s="34"/>
      <c r="D27" s="7" t="s">
        <v>20</v>
      </c>
      <c r="E27" s="16"/>
      <c r="F27" s="41"/>
    </row>
    <row r="28" spans="1:9" ht="15">
      <c r="A28" s="14"/>
      <c r="B28" s="27"/>
      <c r="C28" s="34"/>
      <c r="D28" s="17" t="s">
        <v>21</v>
      </c>
      <c r="E28" s="42"/>
      <c r="F28" s="43">
        <v>0</v>
      </c>
      <c r="H28" s="18"/>
    </row>
    <row r="29" spans="1:9" ht="15">
      <c r="A29" s="14" t="s">
        <v>31</v>
      </c>
      <c r="B29" s="27" t="s">
        <v>31</v>
      </c>
      <c r="C29" s="34"/>
      <c r="D29" s="19" t="s">
        <v>22</v>
      </c>
      <c r="E29" s="44"/>
      <c r="F29" s="45">
        <v>15300000</v>
      </c>
      <c r="H29" s="18"/>
    </row>
    <row r="30" spans="1:9">
      <c r="A30" s="14"/>
      <c r="B30" s="15"/>
      <c r="C30" s="34"/>
      <c r="D30" s="19" t="s">
        <v>23</v>
      </c>
      <c r="E30" s="44"/>
      <c r="F30" s="45">
        <v>0</v>
      </c>
    </row>
    <row r="31" spans="1:9">
      <c r="A31" s="126"/>
      <c r="B31" s="127"/>
      <c r="D31" s="113" t="s">
        <v>24</v>
      </c>
      <c r="E31" s="114"/>
      <c r="F31" s="46">
        <f>SUM(F28:F30)</f>
        <v>15300000</v>
      </c>
    </row>
    <row r="32" spans="1:9">
      <c r="A32" s="126"/>
      <c r="B32" s="127"/>
      <c r="D32" s="20" t="s">
        <v>25</v>
      </c>
      <c r="E32" s="21"/>
      <c r="F32" s="45"/>
    </row>
    <row r="33" spans="1:11" ht="20.25" customHeight="1">
      <c r="A33" s="47"/>
      <c r="B33" s="48"/>
      <c r="C33" s="34"/>
      <c r="D33" s="19" t="s">
        <v>26</v>
      </c>
      <c r="E33" s="44"/>
      <c r="F33" s="45">
        <f>F29*2%</f>
        <v>306000</v>
      </c>
      <c r="H33" s="49"/>
      <c r="I33" s="50"/>
    </row>
    <row r="34" spans="1:11" ht="20.25" customHeight="1">
      <c r="A34" s="47"/>
      <c r="B34" s="48"/>
      <c r="D34" s="19" t="s">
        <v>27</v>
      </c>
      <c r="E34" s="44"/>
      <c r="F34" s="45">
        <v>0</v>
      </c>
      <c r="H34" s="51"/>
      <c r="I34" s="40"/>
    </row>
    <row r="35" spans="1:11" ht="20.25" customHeight="1">
      <c r="A35" s="47"/>
      <c r="B35" s="48"/>
      <c r="D35" s="19" t="s">
        <v>28</v>
      </c>
      <c r="E35" s="44"/>
      <c r="F35" s="52">
        <f>(F31+F33+F34)*22%</f>
        <v>3433320</v>
      </c>
      <c r="H35" s="23"/>
      <c r="I35" s="53"/>
      <c r="K35" s="40"/>
    </row>
    <row r="36" spans="1:11" ht="20.25" customHeight="1">
      <c r="A36" s="47"/>
      <c r="B36" s="48"/>
      <c r="D36" s="113" t="s">
        <v>29</v>
      </c>
      <c r="E36" s="114"/>
      <c r="F36" s="46">
        <f>SUM(F33:F35)</f>
        <v>3739320</v>
      </c>
      <c r="H36" s="53"/>
    </row>
    <row r="37" spans="1:11" ht="20.25" customHeight="1">
      <c r="A37" s="54"/>
      <c r="B37" s="55"/>
      <c r="D37" s="115" t="s">
        <v>30</v>
      </c>
      <c r="E37" s="116"/>
      <c r="F37" s="26">
        <f>F31+F36</f>
        <v>19039320</v>
      </c>
      <c r="H37" s="22"/>
    </row>
    <row r="38" spans="1:11" ht="20.45" customHeight="1">
      <c r="A38" s="30"/>
      <c r="B38" s="30"/>
    </row>
    <row r="39" spans="1:11" ht="20.45" customHeight="1">
      <c r="A39" s="30"/>
      <c r="B39" s="30"/>
      <c r="F39" s="51"/>
      <c r="J39" s="23"/>
    </row>
    <row r="40" spans="1:11" ht="20.45" customHeight="1">
      <c r="A40" s="30"/>
      <c r="B40" s="30"/>
      <c r="F40" s="56"/>
      <c r="H40" s="22"/>
      <c r="J40" s="23"/>
    </row>
    <row r="41" spans="1:11" ht="20.45" customHeight="1">
      <c r="A41" s="30"/>
      <c r="B41" s="30"/>
      <c r="F41" s="53"/>
      <c r="J41" s="23"/>
    </row>
    <row r="42" spans="1:11" ht="20.45" customHeight="1">
      <c r="A42" s="30"/>
      <c r="B42" s="30"/>
    </row>
    <row r="43" spans="1:11">
      <c r="H43" s="40"/>
    </row>
    <row r="44" spans="1:11" ht="15">
      <c r="H44" s="24"/>
      <c r="I44" s="25"/>
    </row>
    <row r="45" spans="1:11">
      <c r="E45" s="57"/>
    </row>
  </sheetData>
  <mergeCells count="27">
    <mergeCell ref="D36:E36"/>
    <mergeCell ref="D37:E37"/>
    <mergeCell ref="D21:E21"/>
    <mergeCell ref="D22:E22"/>
    <mergeCell ref="D23:E23"/>
    <mergeCell ref="D24:E24"/>
    <mergeCell ref="D26:F26"/>
    <mergeCell ref="A31:B32"/>
    <mergeCell ref="D31:E31"/>
    <mergeCell ref="B15:F15"/>
    <mergeCell ref="G15:K15"/>
    <mergeCell ref="B16:D16"/>
    <mergeCell ref="B17:D17"/>
    <mergeCell ref="B18:D18"/>
    <mergeCell ref="B19:F19"/>
    <mergeCell ref="B9:F9"/>
    <mergeCell ref="A11:F11"/>
    <mergeCell ref="B13:F13"/>
    <mergeCell ref="G13:K13"/>
    <mergeCell ref="B14:F14"/>
    <mergeCell ref="G14:K14"/>
    <mergeCell ref="B8:F8"/>
    <mergeCell ref="A1:F1"/>
    <mergeCell ref="A3:F3"/>
    <mergeCell ref="A4:F4"/>
    <mergeCell ref="B6:F6"/>
    <mergeCell ref="B7:F7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Riepilogo </vt:lpstr>
      <vt:lpstr>Adeguamento_antincendio</vt:lpstr>
      <vt:lpstr>Bonifica_amianto_edifici</vt:lpstr>
      <vt:lpstr>CdS_Osteria_Nuova</vt:lpstr>
      <vt:lpstr>CdS_Sant_Elpidio</vt:lpstr>
      <vt:lpstr>CdS_Antrodoco</vt:lpstr>
      <vt:lpstr>CdS_Magliano_Sabina</vt:lpstr>
      <vt:lpstr>App_elt_alta_tecnologia</vt:lpstr>
      <vt:lpstr>App_elt_media_bassa_tecnologia</vt:lpstr>
      <vt:lpstr>Apparecchiature_informatiche</vt:lpstr>
      <vt:lpstr>Adeguamento_antincendio!Area_stampa</vt:lpstr>
      <vt:lpstr>App_elt_alta_tecnologia!Area_stampa</vt:lpstr>
      <vt:lpstr>App_elt_media_bassa_tecnologia!Area_stampa</vt:lpstr>
      <vt:lpstr>Apparecchiature_informatiche!Area_stampa</vt:lpstr>
      <vt:lpstr>Bonifica_amianto_edifici!Area_stampa</vt:lpstr>
      <vt:lpstr>CdS_Antrodoco!Area_stampa</vt:lpstr>
      <vt:lpstr>CdS_Magliano_Sabina!Area_stampa</vt:lpstr>
      <vt:lpstr>CdS_Osteria_Nuova!Area_stampa</vt:lpstr>
      <vt:lpstr>CdS_Sant_Elpidio!Area_stampa</vt:lpstr>
      <vt:lpstr>'Riepilogo 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Antonino Germolè</dc:creator>
  <cp:lastModifiedBy>l.diloreto</cp:lastModifiedBy>
  <cp:lastPrinted>2019-11-05T12:19:38Z</cp:lastPrinted>
  <dcterms:created xsi:type="dcterms:W3CDTF">2015-06-03T08:48:54Z</dcterms:created>
  <dcterms:modified xsi:type="dcterms:W3CDTF">2020-05-18T09:50:35Z</dcterms:modified>
</cp:coreProperties>
</file>