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UNICAZIONE\3. SITO AZIENDALE\2024\ECONOMICO FINANZIARIA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5200" windowHeight="11880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J68" i="11"/>
  <c r="I68" i="11"/>
  <c r="H68" i="11"/>
  <c r="H61" i="11" s="1"/>
  <c r="G68" i="11"/>
  <c r="G61" i="11" s="1"/>
  <c r="M62" i="11"/>
  <c r="M61" i="11" s="1"/>
  <c r="L62" i="11"/>
  <c r="L61" i="11" s="1"/>
  <c r="K62" i="11"/>
  <c r="J62" i="11"/>
  <c r="J61" i="11" s="1"/>
  <c r="I62" i="11"/>
  <c r="I61" i="11" s="1"/>
  <c r="H62" i="11"/>
  <c r="G62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I30" i="11"/>
  <c r="H30" i="11"/>
  <c r="G30" i="11"/>
  <c r="M29" i="11"/>
  <c r="M18" i="11"/>
  <c r="M17" i="11" s="1"/>
  <c r="L18" i="11"/>
  <c r="L17" i="11" s="1"/>
  <c r="K18" i="11"/>
  <c r="K17" i="11" s="1"/>
  <c r="J18" i="11"/>
  <c r="J17" i="11" s="1"/>
  <c r="I18" i="11"/>
  <c r="H18" i="11"/>
  <c r="G18" i="11"/>
  <c r="F2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O75" i="13" s="1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K61" i="11" l="1"/>
  <c r="J29" i="11"/>
  <c r="H29" i="11"/>
  <c r="L118" i="13"/>
  <c r="L61" i="13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G99" i="11" s="1"/>
  <c r="K29" i="11"/>
  <c r="K99" i="11" s="1"/>
  <c r="H27" i="11"/>
  <c r="L27" i="11"/>
  <c r="G118" i="13"/>
  <c r="P118" i="13"/>
  <c r="Q118" i="13"/>
  <c r="K118" i="13"/>
  <c r="H118" i="13"/>
  <c r="F29" i="11"/>
  <c r="J27" i="11"/>
  <c r="I99" i="11"/>
  <c r="M99" i="11"/>
  <c r="J99" i="11"/>
  <c r="H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L120" i="11" l="1"/>
  <c r="M120" i="11"/>
  <c r="I120" i="11"/>
  <c r="R99" i="13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<sst xmlns="http://schemas.openxmlformats.org/spreadsheetml/2006/main" count="482" uniqueCount="258">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</sst>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70" zoomScaleNormal="70" zoomScaleSheetLayoutView="75" workbookViewId="0">
      <selection activeCell="S120" sqref="S120"/>
    </sheetView>
  </sheetViews>
  <sheetFormatPr defaultColWidth="9.28515625" defaultRowHeight="12.75" x14ac:dyDescent="0.2"/>
  <cols>
    <col min="1" max="1" width="6.7109375" style="49" bestFit="1" customWidth="1"/>
    <col min="2" max="2" width="6.28515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28515625" style="161" bestFit="1" customWidth="1"/>
    <col min="15" max="19" width="14.7109375" style="39" customWidth="1"/>
    <col min="20" max="16384" width="9.28515625" style="36"/>
  </cols>
  <sheetData>
    <row r="1" spans="1:20" s="33" customFormat="1" ht="35.25" customHeight="1" thickBot="1" x14ac:dyDescent="0.2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25">
      <c r="A2" s="125"/>
      <c r="B2" s="126"/>
      <c r="C2" s="127"/>
      <c r="D2" s="179" t="s">
        <v>250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120110</v>
      </c>
      <c r="H4" s="182"/>
      <c r="I4" s="11"/>
      <c r="J4" s="14" t="s">
        <v>3</v>
      </c>
      <c r="K4" s="15"/>
      <c r="L4" s="16"/>
      <c r="M4" s="16"/>
      <c r="N4" s="155"/>
      <c r="O4" s="52">
        <v>2022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7" customHeight="1" thickBot="1" x14ac:dyDescent="0.2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25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64"/>
      <c r="P8" s="164"/>
      <c r="Q8" s="166"/>
      <c r="R8" s="164"/>
      <c r="S8" s="168"/>
    </row>
    <row r="9" spans="1:20" ht="23.45" customHeight="1" x14ac:dyDescent="0.2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1634097.3599999999</v>
      </c>
      <c r="F10" s="139">
        <f t="shared" ref="F10:R10" si="0">SUM(F11:F12)</f>
        <v>5048.83</v>
      </c>
      <c r="G10" s="139">
        <f t="shared" si="0"/>
        <v>13798.85</v>
      </c>
      <c r="H10" s="139">
        <f t="shared" si="0"/>
        <v>10010.19</v>
      </c>
      <c r="I10" s="139">
        <f t="shared" si="0"/>
        <v>661973.99</v>
      </c>
      <c r="J10" s="139">
        <f t="shared" si="0"/>
        <v>1350920.23</v>
      </c>
      <c r="K10" s="139">
        <f t="shared" si="0"/>
        <v>1179.8899999999999</v>
      </c>
      <c r="L10" s="139">
        <f t="shared" si="0"/>
        <v>85074.31</v>
      </c>
      <c r="M10" s="139">
        <f t="shared" si="0"/>
        <v>210714.28</v>
      </c>
      <c r="N10" s="148">
        <f>SUM(N11:N12)</f>
        <v>0</v>
      </c>
      <c r="O10" s="139">
        <f t="shared" si="0"/>
        <v>94783.43</v>
      </c>
      <c r="P10" s="139">
        <f t="shared" si="0"/>
        <v>6656.66</v>
      </c>
      <c r="Q10" s="139">
        <f t="shared" si="0"/>
        <v>53278.75</v>
      </c>
      <c r="R10" s="139">
        <f t="shared" si="0"/>
        <v>6896.78</v>
      </c>
      <c r="S10" s="138">
        <f>SUM(E10:R10)</f>
        <v>4134433.55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1318000.3999999999</v>
      </c>
      <c r="F11" s="134">
        <v>4225.1499999999996</v>
      </c>
      <c r="G11" s="134">
        <v>11039.08</v>
      </c>
      <c r="H11" s="134">
        <v>2595.23</v>
      </c>
      <c r="I11" s="134">
        <v>455686.3</v>
      </c>
      <c r="J11" s="134">
        <v>562883.43000000005</v>
      </c>
      <c r="K11" s="134">
        <v>474.12</v>
      </c>
      <c r="L11" s="134">
        <v>30110.87</v>
      </c>
      <c r="M11" s="134">
        <v>90995.18</v>
      </c>
      <c r="N11" s="159">
        <v>0</v>
      </c>
      <c r="O11" s="134">
        <v>94783.43</v>
      </c>
      <c r="P11" s="134">
        <v>6122.48</v>
      </c>
      <c r="Q11" s="134">
        <v>51419.16</v>
      </c>
      <c r="R11" s="134">
        <v>6390.99</v>
      </c>
      <c r="S11" s="137">
        <f t="shared" ref="S11:S27" si="1">SUM(E11:R11)</f>
        <v>2634725.8200000008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316096.96000000002</v>
      </c>
      <c r="F12" s="134">
        <v>823.68</v>
      </c>
      <c r="G12" s="134">
        <v>2759.77</v>
      </c>
      <c r="H12" s="134">
        <v>7414.96</v>
      </c>
      <c r="I12" s="134">
        <v>206287.69</v>
      </c>
      <c r="J12" s="134">
        <v>788036.8</v>
      </c>
      <c r="K12" s="134">
        <v>705.77</v>
      </c>
      <c r="L12" s="134">
        <v>54963.44</v>
      </c>
      <c r="M12" s="134">
        <v>119719.1</v>
      </c>
      <c r="N12" s="159">
        <v>0</v>
      </c>
      <c r="O12" s="134">
        <v>0</v>
      </c>
      <c r="P12" s="134">
        <v>534.17999999999995</v>
      </c>
      <c r="Q12" s="134">
        <v>1859.59</v>
      </c>
      <c r="R12" s="134">
        <v>505.79</v>
      </c>
      <c r="S12" s="137">
        <f t="shared" si="1"/>
        <v>1499707.7300000002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429.37</v>
      </c>
      <c r="F13" s="134">
        <v>2816.77</v>
      </c>
      <c r="G13" s="134">
        <v>413.96</v>
      </c>
      <c r="H13" s="134">
        <v>11122.44</v>
      </c>
      <c r="I13" s="134">
        <v>189365.65</v>
      </c>
      <c r="J13" s="134">
        <v>627639.93000000005</v>
      </c>
      <c r="K13" s="134">
        <v>601.35</v>
      </c>
      <c r="L13" s="134">
        <v>12523.99</v>
      </c>
      <c r="M13" s="134">
        <v>116423.66</v>
      </c>
      <c r="N13" s="159">
        <v>0</v>
      </c>
      <c r="O13" s="134">
        <v>84526.14</v>
      </c>
      <c r="P13" s="134">
        <v>5650.62</v>
      </c>
      <c r="Q13" s="134">
        <v>32791.11</v>
      </c>
      <c r="R13" s="134">
        <v>7821.74</v>
      </c>
      <c r="S13" s="137">
        <f t="shared" si="1"/>
        <v>1092126.7300000002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2823.59</v>
      </c>
      <c r="F14" s="134">
        <v>16217.78</v>
      </c>
      <c r="G14" s="134">
        <v>8279.31</v>
      </c>
      <c r="H14" s="134">
        <v>53758.5</v>
      </c>
      <c r="I14" s="134">
        <v>338440.75</v>
      </c>
      <c r="J14" s="134">
        <v>806965.63</v>
      </c>
      <c r="K14" s="134">
        <v>12311.29</v>
      </c>
      <c r="L14" s="134">
        <v>38184.85</v>
      </c>
      <c r="M14" s="134">
        <v>153813.79</v>
      </c>
      <c r="N14" s="159">
        <v>0</v>
      </c>
      <c r="O14" s="134">
        <v>118288.24</v>
      </c>
      <c r="P14" s="134">
        <v>12923.31</v>
      </c>
      <c r="Q14" s="134">
        <v>47471.11</v>
      </c>
      <c r="R14" s="134">
        <v>5018.1899999999996</v>
      </c>
      <c r="S14" s="137">
        <f t="shared" si="1"/>
        <v>1614496.3400000003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9733.09</v>
      </c>
      <c r="F15" s="134">
        <v>9517.27</v>
      </c>
      <c r="G15" s="134">
        <v>6899.42</v>
      </c>
      <c r="H15" s="134">
        <v>255816.32000000001</v>
      </c>
      <c r="I15" s="134">
        <v>559635.96</v>
      </c>
      <c r="J15" s="134">
        <v>1872957.26</v>
      </c>
      <c r="K15" s="134">
        <v>1799.01</v>
      </c>
      <c r="L15" s="134">
        <v>65817.570000000007</v>
      </c>
      <c r="M15" s="134">
        <v>275072.28999999998</v>
      </c>
      <c r="N15" s="159">
        <v>0</v>
      </c>
      <c r="O15" s="134">
        <v>169242.23999999999</v>
      </c>
      <c r="P15" s="134">
        <v>16905.490000000002</v>
      </c>
      <c r="Q15" s="134">
        <v>85569.87</v>
      </c>
      <c r="R15" s="134">
        <v>20857.96</v>
      </c>
      <c r="S15" s="137">
        <f t="shared" si="1"/>
        <v>3349823.75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1596.9</v>
      </c>
      <c r="F16" s="134">
        <v>3328.91</v>
      </c>
      <c r="G16" s="134">
        <v>344.97</v>
      </c>
      <c r="H16" s="134">
        <v>14829.93</v>
      </c>
      <c r="I16" s="134">
        <v>254233.47</v>
      </c>
      <c r="J16" s="134">
        <v>777078.01</v>
      </c>
      <c r="K16" s="134">
        <v>589.47</v>
      </c>
      <c r="L16" s="134">
        <v>38096.019999999997</v>
      </c>
      <c r="M16" s="134">
        <v>98042.18</v>
      </c>
      <c r="N16" s="159">
        <v>0</v>
      </c>
      <c r="O16" s="134">
        <v>83066.86</v>
      </c>
      <c r="P16" s="134">
        <v>2629.43</v>
      </c>
      <c r="Q16" s="134">
        <v>18649.310000000001</v>
      </c>
      <c r="R16" s="134">
        <v>2726.45</v>
      </c>
      <c r="S16" s="137">
        <f t="shared" si="1"/>
        <v>1295211.9099999999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22345.32</v>
      </c>
      <c r="F17" s="139">
        <f t="shared" ref="F17:Q17" si="2">SUM(F18,F22)</f>
        <v>4720.2000000000007</v>
      </c>
      <c r="G17" s="139">
        <f t="shared" si="2"/>
        <v>35987.4</v>
      </c>
      <c r="H17" s="139">
        <f t="shared" si="2"/>
        <v>147928.54999999999</v>
      </c>
      <c r="I17" s="139">
        <f t="shared" si="2"/>
        <v>459312.42999999993</v>
      </c>
      <c r="J17" s="139">
        <f t="shared" si="2"/>
        <v>963267.87000000011</v>
      </c>
      <c r="K17" s="139">
        <f t="shared" si="2"/>
        <v>1375.17</v>
      </c>
      <c r="L17" s="139">
        <f t="shared" si="2"/>
        <v>63064.05</v>
      </c>
      <c r="M17" s="139">
        <f t="shared" si="2"/>
        <v>206586.42</v>
      </c>
      <c r="N17" s="148">
        <f t="shared" ref="N17" si="3">SUM(N18,N22)</f>
        <v>0</v>
      </c>
      <c r="O17" s="139">
        <f t="shared" si="2"/>
        <v>121992.54999999999</v>
      </c>
      <c r="P17" s="139">
        <f>SUM(P18,P22)</f>
        <v>13279.289999999999</v>
      </c>
      <c r="Q17" s="139">
        <f t="shared" si="2"/>
        <v>74183.56</v>
      </c>
      <c r="R17" s="139">
        <f>SUM(R18,R22)</f>
        <v>9708.9</v>
      </c>
      <c r="S17" s="138">
        <f t="shared" si="1"/>
        <v>2123751.71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19751.239999999998</v>
      </c>
      <c r="F18" s="140">
        <f t="shared" ref="F18:Q18" si="4">SUM(F19:F21)</f>
        <v>3055.76</v>
      </c>
      <c r="G18" s="140">
        <f t="shared" si="4"/>
        <v>5905.9</v>
      </c>
      <c r="H18" s="140">
        <f t="shared" si="4"/>
        <v>134025.5</v>
      </c>
      <c r="I18" s="140">
        <f t="shared" si="4"/>
        <v>289689.15999999997</v>
      </c>
      <c r="J18" s="140">
        <f t="shared" si="4"/>
        <v>848708.65000000014</v>
      </c>
      <c r="K18" s="140">
        <f t="shared" si="4"/>
        <v>873.81000000000006</v>
      </c>
      <c r="L18" s="140">
        <f t="shared" si="4"/>
        <v>50451.24</v>
      </c>
      <c r="M18" s="140">
        <f t="shared" si="4"/>
        <v>135899.82</v>
      </c>
      <c r="N18" s="149">
        <f t="shared" ref="N18" si="5">SUM(N19:N21)</f>
        <v>0</v>
      </c>
      <c r="O18" s="140">
        <f t="shared" si="4"/>
        <v>102918.26999999999</v>
      </c>
      <c r="P18" s="140">
        <f t="shared" si="4"/>
        <v>10359.359999999999</v>
      </c>
      <c r="Q18" s="140">
        <f t="shared" si="4"/>
        <v>46587.64</v>
      </c>
      <c r="R18" s="140">
        <f>SUM(R19:R21)</f>
        <v>6816.2199999999993</v>
      </c>
      <c r="S18" s="138">
        <f t="shared" si="1"/>
        <v>1655042.57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0</v>
      </c>
      <c r="F19" s="134">
        <v>1963.2</v>
      </c>
      <c r="G19" s="134">
        <v>5657.53</v>
      </c>
      <c r="H19" s="134">
        <v>7600.34</v>
      </c>
      <c r="I19" s="134">
        <v>230462.03</v>
      </c>
      <c r="J19" s="134">
        <v>339722.56</v>
      </c>
      <c r="K19" s="134">
        <v>357.69</v>
      </c>
      <c r="L19" s="134">
        <v>23093.88</v>
      </c>
      <c r="M19" s="134">
        <v>74232.91</v>
      </c>
      <c r="N19" s="159">
        <v>0</v>
      </c>
      <c r="O19" s="134">
        <v>37216.019999999997</v>
      </c>
      <c r="P19" s="134">
        <v>3408.7</v>
      </c>
      <c r="Q19" s="134">
        <v>17886.28</v>
      </c>
      <c r="R19" s="134">
        <v>4047.06</v>
      </c>
      <c r="S19" s="137">
        <f t="shared" si="1"/>
        <v>745648.20000000007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429.37</v>
      </c>
      <c r="F20" s="134">
        <v>196.32</v>
      </c>
      <c r="G20" s="134">
        <v>27.59</v>
      </c>
      <c r="H20" s="134">
        <v>7785.71</v>
      </c>
      <c r="I20" s="134">
        <v>9266.83</v>
      </c>
      <c r="J20" s="134">
        <v>228042.5</v>
      </c>
      <c r="K20" s="134">
        <v>253.26</v>
      </c>
      <c r="L20" s="134">
        <v>19452.150000000001</v>
      </c>
      <c r="M20" s="134">
        <v>38747.07</v>
      </c>
      <c r="N20" s="159">
        <v>0</v>
      </c>
      <c r="O20" s="134">
        <v>65702.25</v>
      </c>
      <c r="P20" s="134">
        <v>6144.08</v>
      </c>
      <c r="Q20" s="134">
        <v>22390.560000000001</v>
      </c>
      <c r="R20" s="134">
        <v>1949.97</v>
      </c>
      <c r="S20" s="137">
        <f t="shared" si="1"/>
        <v>400387.66000000003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19321.87</v>
      </c>
      <c r="F21" s="134">
        <v>896.24</v>
      </c>
      <c r="G21" s="134">
        <v>220.78</v>
      </c>
      <c r="H21" s="134">
        <v>118639.45</v>
      </c>
      <c r="I21" s="134">
        <v>49960.3</v>
      </c>
      <c r="J21" s="134">
        <v>280943.59000000003</v>
      </c>
      <c r="K21" s="134">
        <v>262.86</v>
      </c>
      <c r="L21" s="134">
        <v>7905.21</v>
      </c>
      <c r="M21" s="134">
        <v>22919.84</v>
      </c>
      <c r="N21" s="159">
        <v>0</v>
      </c>
      <c r="O21" s="134">
        <v>0</v>
      </c>
      <c r="P21" s="134">
        <v>806.58</v>
      </c>
      <c r="Q21" s="134">
        <v>6310.8</v>
      </c>
      <c r="R21" s="134">
        <v>819.19</v>
      </c>
      <c r="S21" s="137">
        <f t="shared" si="1"/>
        <v>509006.71000000008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2594.08</v>
      </c>
      <c r="F22" s="140">
        <f t="shared" ref="F22:Q22" si="6">SUM(F23,F24)</f>
        <v>1664.44</v>
      </c>
      <c r="G22" s="140">
        <f t="shared" si="6"/>
        <v>30081.5</v>
      </c>
      <c r="H22" s="140">
        <f t="shared" si="6"/>
        <v>13903.050000000001</v>
      </c>
      <c r="I22" s="140">
        <f t="shared" si="6"/>
        <v>169623.27</v>
      </c>
      <c r="J22" s="140">
        <f t="shared" si="6"/>
        <v>114559.22</v>
      </c>
      <c r="K22" s="140">
        <f t="shared" si="6"/>
        <v>501.36</v>
      </c>
      <c r="L22" s="140">
        <f t="shared" si="6"/>
        <v>12612.810000000001</v>
      </c>
      <c r="M22" s="140">
        <f t="shared" si="6"/>
        <v>70686.600000000006</v>
      </c>
      <c r="N22" s="149">
        <f t="shared" si="6"/>
        <v>0</v>
      </c>
      <c r="O22" s="140">
        <f t="shared" si="6"/>
        <v>19074.28</v>
      </c>
      <c r="P22" s="140">
        <f t="shared" si="6"/>
        <v>2919.93</v>
      </c>
      <c r="Q22" s="140">
        <f t="shared" si="6"/>
        <v>27595.920000000002</v>
      </c>
      <c r="R22" s="140">
        <f>SUM(R23,R24)</f>
        <v>2892.6800000000003</v>
      </c>
      <c r="S22" s="138">
        <f t="shared" si="1"/>
        <v>468709.13999999996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2164.71</v>
      </c>
      <c r="F23" s="134">
        <v>1066.95</v>
      </c>
      <c r="G23" s="134">
        <v>6623.45</v>
      </c>
      <c r="H23" s="134">
        <v>4634.3500000000004</v>
      </c>
      <c r="I23" s="134">
        <v>85013.09</v>
      </c>
      <c r="J23" s="134">
        <v>25892.63</v>
      </c>
      <c r="K23" s="134">
        <v>334.64</v>
      </c>
      <c r="L23" s="134">
        <v>7194.63</v>
      </c>
      <c r="M23" s="134">
        <v>38644.44</v>
      </c>
      <c r="N23" s="159">
        <v>0</v>
      </c>
      <c r="O23" s="134">
        <v>19074.28</v>
      </c>
      <c r="P23" s="134">
        <v>2629.14</v>
      </c>
      <c r="Q23" s="134">
        <v>23709.13</v>
      </c>
      <c r="R23" s="134">
        <v>2570.7600000000002</v>
      </c>
      <c r="S23" s="137">
        <f t="shared" si="1"/>
        <v>219552.20000000004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429.37</v>
      </c>
      <c r="F24" s="134">
        <v>597.49</v>
      </c>
      <c r="G24" s="134">
        <v>23458.05</v>
      </c>
      <c r="H24" s="134">
        <v>9268.7000000000007</v>
      </c>
      <c r="I24" s="134">
        <v>84610.18</v>
      </c>
      <c r="J24" s="134">
        <v>88666.59</v>
      </c>
      <c r="K24" s="134">
        <v>166.72</v>
      </c>
      <c r="L24" s="134">
        <v>5418.18</v>
      </c>
      <c r="M24" s="134">
        <v>32042.16</v>
      </c>
      <c r="N24" s="159">
        <v>0</v>
      </c>
      <c r="O24" s="134">
        <v>0</v>
      </c>
      <c r="P24" s="134">
        <v>290.79000000000002</v>
      </c>
      <c r="Q24" s="134">
        <v>3886.79</v>
      </c>
      <c r="R24" s="134">
        <v>321.92</v>
      </c>
      <c r="S24" s="137">
        <f t="shared" si="1"/>
        <v>249156.94000000003</v>
      </c>
      <c r="T24" s="40"/>
    </row>
    <row r="25" spans="1:20" ht="20.25" customHeight="1" x14ac:dyDescent="0.2">
      <c r="A25" s="94" t="s">
        <v>64</v>
      </c>
      <c r="B25" s="96"/>
      <c r="C25" s="96"/>
      <c r="D25" s="44" t="s">
        <v>65</v>
      </c>
      <c r="E25" s="134">
        <v>644.05999999999995</v>
      </c>
      <c r="F25" s="134">
        <v>5036.04</v>
      </c>
      <c r="G25" s="134">
        <v>11315.06</v>
      </c>
      <c r="H25" s="134">
        <v>137176.85999999999</v>
      </c>
      <c r="I25" s="134">
        <v>237714.33</v>
      </c>
      <c r="J25" s="134">
        <v>338726.31</v>
      </c>
      <c r="K25" s="134">
        <v>564.02</v>
      </c>
      <c r="L25" s="134">
        <v>26469.14</v>
      </c>
      <c r="M25" s="134">
        <v>338666.29</v>
      </c>
      <c r="N25" s="159">
        <v>0</v>
      </c>
      <c r="O25" s="134">
        <v>212399.02</v>
      </c>
      <c r="P25" s="134">
        <v>2195.69</v>
      </c>
      <c r="Q25" s="134">
        <v>16590.830000000002</v>
      </c>
      <c r="R25" s="134">
        <v>3658.65</v>
      </c>
      <c r="S25" s="137">
        <f t="shared" si="1"/>
        <v>1331156.2999999998</v>
      </c>
      <c r="T25" s="41"/>
    </row>
    <row r="26" spans="1:20" ht="20.25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561221.63</v>
      </c>
      <c r="I26" s="134">
        <v>0</v>
      </c>
      <c r="J26" s="134">
        <v>1992.5</v>
      </c>
      <c r="K26" s="134">
        <v>82.58</v>
      </c>
      <c r="L26" s="134">
        <v>4432.24</v>
      </c>
      <c r="M26" s="134">
        <v>10148.58</v>
      </c>
      <c r="N26" s="159">
        <v>0</v>
      </c>
      <c r="O26" s="134">
        <v>4317.3999999999996</v>
      </c>
      <c r="P26" s="134">
        <v>1619.27</v>
      </c>
      <c r="Q26" s="134">
        <v>20515.29</v>
      </c>
      <c r="R26" s="134">
        <v>986.5</v>
      </c>
      <c r="S26" s="137">
        <f t="shared" si="1"/>
        <v>605315.99</v>
      </c>
      <c r="T26" s="41"/>
    </row>
    <row r="27" spans="1:20" s="39" customFormat="1" ht="25.1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1671669.6900000002</v>
      </c>
      <c r="F27" s="137">
        <f t="shared" ref="F27:R27" si="7">SUM(F10,F13,F14,F15,F16,F17,F25,F26)</f>
        <v>46685.799999999996</v>
      </c>
      <c r="G27" s="137">
        <f t="shared" si="7"/>
        <v>77038.97</v>
      </c>
      <c r="H27" s="137">
        <f t="shared" si="7"/>
        <v>1191864.42</v>
      </c>
      <c r="I27" s="137">
        <f t="shared" si="7"/>
        <v>2700676.58</v>
      </c>
      <c r="J27" s="137">
        <f t="shared" si="7"/>
        <v>6739547.7399999993</v>
      </c>
      <c r="K27" s="137">
        <f t="shared" si="7"/>
        <v>18502.780000000002</v>
      </c>
      <c r="L27" s="137">
        <f t="shared" si="7"/>
        <v>333662.17</v>
      </c>
      <c r="M27" s="137">
        <f t="shared" si="7"/>
        <v>1409467.49</v>
      </c>
      <c r="N27" s="148">
        <f t="shared" ref="N27" si="8">SUM(N10,N13,N14,N15,N16,N17,N25,N26)</f>
        <v>0</v>
      </c>
      <c r="O27" s="137">
        <f t="shared" si="7"/>
        <v>888615.88</v>
      </c>
      <c r="P27" s="137">
        <f t="shared" si="7"/>
        <v>61859.76</v>
      </c>
      <c r="Q27" s="137">
        <f t="shared" si="7"/>
        <v>349049.82999999996</v>
      </c>
      <c r="R27" s="137">
        <f t="shared" si="7"/>
        <v>57675.17</v>
      </c>
      <c r="S27" s="137">
        <f t="shared" si="1"/>
        <v>15546316.279999999</v>
      </c>
      <c r="T27" s="108"/>
    </row>
    <row r="28" spans="1:20" ht="20.25" customHeight="1" x14ac:dyDescent="0.2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25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416.48</v>
      </c>
      <c r="F29" s="141">
        <f t="shared" ref="F29:R29" si="9">SUM(F30,F37,F43)</f>
        <v>1254.73</v>
      </c>
      <c r="G29" s="141">
        <f t="shared" si="9"/>
        <v>17181337.27</v>
      </c>
      <c r="H29" s="141">
        <f t="shared" si="9"/>
        <v>380628.71</v>
      </c>
      <c r="I29" s="141">
        <f t="shared" si="9"/>
        <v>213942.88</v>
      </c>
      <c r="J29" s="141">
        <f t="shared" si="9"/>
        <v>889644.73</v>
      </c>
      <c r="K29" s="141">
        <f t="shared" si="9"/>
        <v>409.04999999999995</v>
      </c>
      <c r="L29" s="141">
        <f t="shared" si="9"/>
        <v>58000.280000000006</v>
      </c>
      <c r="M29" s="141">
        <f t="shared" si="9"/>
        <v>255174.21000000002</v>
      </c>
      <c r="N29" s="150">
        <f t="shared" ref="N29" si="10">SUM(N30,N37,N43)</f>
        <v>0</v>
      </c>
      <c r="O29" s="141">
        <f t="shared" si="9"/>
        <v>4490.08</v>
      </c>
      <c r="P29" s="141">
        <f t="shared" si="9"/>
        <v>46986.920000000006</v>
      </c>
      <c r="Q29" s="141">
        <f t="shared" si="9"/>
        <v>206681.51</v>
      </c>
      <c r="R29" s="141">
        <f t="shared" si="9"/>
        <v>35761.050000000003</v>
      </c>
      <c r="S29" s="138">
        <f>SUM(E29:R29)</f>
        <v>19274727.900000006</v>
      </c>
      <c r="T29" s="41"/>
    </row>
    <row r="30" spans="1:20" ht="20.25" customHeight="1" x14ac:dyDescent="0.2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14360621.810000001</v>
      </c>
      <c r="H30" s="142">
        <f t="shared" si="11"/>
        <v>361479.58</v>
      </c>
      <c r="I30" s="142">
        <f t="shared" si="11"/>
        <v>64464.9</v>
      </c>
      <c r="J30" s="142">
        <f t="shared" si="11"/>
        <v>0</v>
      </c>
      <c r="K30" s="142">
        <f t="shared" si="11"/>
        <v>49.45</v>
      </c>
      <c r="L30" s="142">
        <f t="shared" si="11"/>
        <v>1065.8699999999999</v>
      </c>
      <c r="M30" s="142">
        <f t="shared" si="11"/>
        <v>71724.27</v>
      </c>
      <c r="N30" s="151">
        <f t="shared" ref="N30" si="12">SUM(N31:N36)</f>
        <v>0</v>
      </c>
      <c r="O30" s="142">
        <f t="shared" si="11"/>
        <v>3540.26</v>
      </c>
      <c r="P30" s="142">
        <f t="shared" si="11"/>
        <v>31995.02</v>
      </c>
      <c r="Q30" s="142">
        <f t="shared" si="11"/>
        <v>136628.57999999999</v>
      </c>
      <c r="R30" s="142">
        <f t="shared" si="11"/>
        <v>23251.99</v>
      </c>
      <c r="S30" s="138">
        <f>SUM(E30:R30)</f>
        <v>15054821.729999999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14360621.810000001</v>
      </c>
      <c r="H31" s="134">
        <v>361479.58</v>
      </c>
      <c r="I31" s="134">
        <v>64464.9</v>
      </c>
      <c r="J31" s="134">
        <v>0</v>
      </c>
      <c r="K31" s="134">
        <v>49.45</v>
      </c>
      <c r="L31" s="134">
        <v>1065.8699999999999</v>
      </c>
      <c r="M31" s="134">
        <v>71724.27</v>
      </c>
      <c r="N31" s="159">
        <v>0</v>
      </c>
      <c r="O31" s="134">
        <v>3540.26</v>
      </c>
      <c r="P31" s="134">
        <v>31995.02</v>
      </c>
      <c r="Q31" s="134">
        <v>136628.57999999999</v>
      </c>
      <c r="R31" s="134">
        <v>23251.99</v>
      </c>
      <c r="S31" s="143">
        <f>SUM(E31:R31)</f>
        <v>15054821.729999999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ht="22.5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25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2737922.34</v>
      </c>
      <c r="H37" s="142">
        <f t="shared" si="14"/>
        <v>11122.44</v>
      </c>
      <c r="I37" s="142">
        <f t="shared" si="14"/>
        <v>16116.22</v>
      </c>
      <c r="J37" s="142">
        <f t="shared" si="14"/>
        <v>0</v>
      </c>
      <c r="K37" s="142">
        <f t="shared" si="14"/>
        <v>1.2</v>
      </c>
      <c r="L37" s="142">
        <f t="shared" si="14"/>
        <v>0</v>
      </c>
      <c r="M37" s="142">
        <f t="shared" si="14"/>
        <v>20502.419999999998</v>
      </c>
      <c r="N37" s="151">
        <f t="shared" ref="N37" si="15">SUM(N38:N42)</f>
        <v>0</v>
      </c>
      <c r="O37" s="142">
        <f t="shared" si="14"/>
        <v>949.82</v>
      </c>
      <c r="P37" s="142">
        <f t="shared" si="14"/>
        <v>8892</v>
      </c>
      <c r="Q37" s="142">
        <f t="shared" si="14"/>
        <v>41487.300000000003</v>
      </c>
      <c r="R37" s="142">
        <f t="shared" si="14"/>
        <v>7720.46</v>
      </c>
      <c r="S37" s="144">
        <f>SUM(E37:R37)</f>
        <v>2844714.1999999997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2737922.34</v>
      </c>
      <c r="H38" s="134">
        <v>11122.44</v>
      </c>
      <c r="I38" s="134">
        <v>16116.22</v>
      </c>
      <c r="J38" s="134">
        <v>0</v>
      </c>
      <c r="K38" s="134">
        <v>1.2</v>
      </c>
      <c r="L38" s="134">
        <v>0</v>
      </c>
      <c r="M38" s="134">
        <v>20502.419999999998</v>
      </c>
      <c r="N38" s="159">
        <v>0</v>
      </c>
      <c r="O38" s="134">
        <v>949.82</v>
      </c>
      <c r="P38" s="134">
        <v>8892</v>
      </c>
      <c r="Q38" s="134">
        <v>41487.300000000003</v>
      </c>
      <c r="R38" s="134">
        <v>7720.46</v>
      </c>
      <c r="S38" s="143">
        <f>SUM(E38:R38)</f>
        <v>2844714.1999999997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25" customHeight="1" x14ac:dyDescent="0.2">
      <c r="A43" s="99"/>
      <c r="B43" s="95" t="s">
        <v>87</v>
      </c>
      <c r="C43" s="97"/>
      <c r="D43" s="92" t="s">
        <v>25</v>
      </c>
      <c r="E43" s="142">
        <f>SUM(E44:E45)</f>
        <v>416.48</v>
      </c>
      <c r="F43" s="142">
        <f t="shared" ref="F43:R43" si="17">SUM(F44:F45)</f>
        <v>1254.73</v>
      </c>
      <c r="G43" s="142">
        <f t="shared" si="17"/>
        <v>82793.12000000001</v>
      </c>
      <c r="H43" s="142">
        <f t="shared" si="17"/>
        <v>8026.69</v>
      </c>
      <c r="I43" s="142">
        <f t="shared" si="17"/>
        <v>133361.76</v>
      </c>
      <c r="J43" s="142">
        <f t="shared" si="17"/>
        <v>889644.73</v>
      </c>
      <c r="K43" s="142">
        <f t="shared" si="17"/>
        <v>358.4</v>
      </c>
      <c r="L43" s="142">
        <f t="shared" si="17"/>
        <v>56934.41</v>
      </c>
      <c r="M43" s="142">
        <f t="shared" si="17"/>
        <v>162947.52000000002</v>
      </c>
      <c r="N43" s="151">
        <f>SUM(N44:N45)</f>
        <v>0</v>
      </c>
      <c r="O43" s="142">
        <f t="shared" si="17"/>
        <v>0</v>
      </c>
      <c r="P43" s="142">
        <f t="shared" si="17"/>
        <v>6099.9</v>
      </c>
      <c r="Q43" s="142">
        <f t="shared" si="17"/>
        <v>28565.629999999997</v>
      </c>
      <c r="R43" s="142">
        <f t="shared" si="17"/>
        <v>4788.6000000000004</v>
      </c>
      <c r="S43" s="144">
        <f t="shared" ref="S43:S49" si="18">SUM(E43:R43)</f>
        <v>1375191.9699999997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257.62</v>
      </c>
      <c r="F44" s="134">
        <v>917.58</v>
      </c>
      <c r="G44" s="134">
        <v>68994.27</v>
      </c>
      <c r="H44" s="134">
        <v>7971.08</v>
      </c>
      <c r="I44" s="134">
        <v>65270.71</v>
      </c>
      <c r="J44" s="134">
        <v>24896.38</v>
      </c>
      <c r="K44" s="134">
        <v>191.8</v>
      </c>
      <c r="L44" s="134">
        <v>2752.61</v>
      </c>
      <c r="M44" s="134">
        <v>98977.22</v>
      </c>
      <c r="N44" s="159">
        <v>0</v>
      </c>
      <c r="O44" s="134">
        <v>0</v>
      </c>
      <c r="P44" s="134">
        <v>4052.94</v>
      </c>
      <c r="Q44" s="134">
        <v>18963.919999999998</v>
      </c>
      <c r="R44" s="134">
        <v>3427.18</v>
      </c>
      <c r="S44" s="143">
        <f t="shared" si="18"/>
        <v>296673.31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158.86000000000001</v>
      </c>
      <c r="F45" s="134">
        <v>337.15</v>
      </c>
      <c r="G45" s="134">
        <v>13798.85</v>
      </c>
      <c r="H45" s="134">
        <v>55.61</v>
      </c>
      <c r="I45" s="134">
        <v>68091.05</v>
      </c>
      <c r="J45" s="134">
        <v>864748.35</v>
      </c>
      <c r="K45" s="134">
        <v>166.6</v>
      </c>
      <c r="L45" s="134">
        <v>54181.8</v>
      </c>
      <c r="M45" s="134">
        <v>63970.3</v>
      </c>
      <c r="N45" s="159">
        <v>0</v>
      </c>
      <c r="O45" s="134">
        <v>0</v>
      </c>
      <c r="P45" s="134">
        <v>2046.96</v>
      </c>
      <c r="Q45" s="134">
        <v>9601.7099999999991</v>
      </c>
      <c r="R45" s="134">
        <v>1361.42</v>
      </c>
      <c r="S45" s="143">
        <f t="shared" si="18"/>
        <v>1078518.6599999999</v>
      </c>
      <c r="T45" s="41"/>
    </row>
    <row r="46" spans="1:20" ht="20.25" customHeight="1" x14ac:dyDescent="0.2">
      <c r="A46" s="93" t="s">
        <v>90</v>
      </c>
      <c r="B46" s="100"/>
      <c r="C46" s="97"/>
      <c r="D46" s="44" t="s">
        <v>22</v>
      </c>
      <c r="E46" s="134">
        <v>563.79</v>
      </c>
      <c r="F46" s="134">
        <v>0</v>
      </c>
      <c r="G46" s="134">
        <v>3296380.25</v>
      </c>
      <c r="H46" s="134">
        <v>4078.23</v>
      </c>
      <c r="I46" s="134">
        <v>64424.61</v>
      </c>
      <c r="J46" s="134">
        <v>39750.519999999997</v>
      </c>
      <c r="K46" s="134">
        <v>61.21</v>
      </c>
      <c r="L46" s="134">
        <v>1776.45</v>
      </c>
      <c r="M46" s="134">
        <v>24174.16</v>
      </c>
      <c r="N46" s="159">
        <v>0</v>
      </c>
      <c r="O46" s="134">
        <v>1121.6600000000001</v>
      </c>
      <c r="P46" s="134">
        <v>2091.5300000000002</v>
      </c>
      <c r="Q46" s="134">
        <v>9774.5499999999993</v>
      </c>
      <c r="R46" s="134">
        <v>25218.26</v>
      </c>
      <c r="S46" s="143">
        <f t="shared" si="18"/>
        <v>3469415.2199999997</v>
      </c>
      <c r="T46" s="41"/>
    </row>
    <row r="47" spans="1:20" ht="20.25" customHeight="1" x14ac:dyDescent="0.2">
      <c r="A47" s="93" t="s">
        <v>91</v>
      </c>
      <c r="B47" s="97"/>
      <c r="C47" s="97"/>
      <c r="D47" s="44" t="s">
        <v>92</v>
      </c>
      <c r="E47" s="134">
        <v>858.74</v>
      </c>
      <c r="F47" s="134">
        <v>0</v>
      </c>
      <c r="G47" s="134">
        <v>79430.84</v>
      </c>
      <c r="H47" s="134">
        <v>426.36</v>
      </c>
      <c r="I47" s="134">
        <v>48.34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160.63999999999999</v>
      </c>
      <c r="Q47" s="134">
        <v>749.53</v>
      </c>
      <c r="R47" s="134">
        <v>121.25</v>
      </c>
      <c r="S47" s="143">
        <f t="shared" si="18"/>
        <v>81795.7</v>
      </c>
      <c r="T47" s="41"/>
    </row>
    <row r="48" spans="1:20" ht="20.25" customHeight="1" x14ac:dyDescent="0.2">
      <c r="A48" s="93" t="s">
        <v>93</v>
      </c>
      <c r="B48" s="97"/>
      <c r="C48" s="97"/>
      <c r="D48" s="44" t="s">
        <v>14</v>
      </c>
      <c r="E48" s="134">
        <v>51524.98</v>
      </c>
      <c r="F48" s="134">
        <v>5334.79</v>
      </c>
      <c r="G48" s="134">
        <v>1273643.71</v>
      </c>
      <c r="H48" s="134">
        <v>61729.59</v>
      </c>
      <c r="I48" s="134">
        <v>413582.65</v>
      </c>
      <c r="J48" s="134">
        <v>1374830.33</v>
      </c>
      <c r="K48" s="134">
        <v>1499.06</v>
      </c>
      <c r="L48" s="134">
        <v>141139.16</v>
      </c>
      <c r="M48" s="134">
        <v>142410.88</v>
      </c>
      <c r="N48" s="159">
        <v>0</v>
      </c>
      <c r="O48" s="134">
        <v>268456.2</v>
      </c>
      <c r="P48" s="134">
        <v>16804.419999999998</v>
      </c>
      <c r="Q48" s="134">
        <v>104160.31</v>
      </c>
      <c r="R48" s="134">
        <v>24419.200000000001</v>
      </c>
      <c r="S48" s="143">
        <f t="shared" si="18"/>
        <v>3879535.2800000007</v>
      </c>
      <c r="T48" s="41"/>
    </row>
    <row r="49" spans="1:20" ht="20.25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29181421.129999999</v>
      </c>
      <c r="F49" s="141">
        <f t="shared" ref="F49:R49" si="19">SUM(F50:F51,F54)</f>
        <v>7219.0199999999995</v>
      </c>
      <c r="G49" s="141">
        <f t="shared" si="19"/>
        <v>35891349.5</v>
      </c>
      <c r="H49" s="141">
        <f t="shared" si="19"/>
        <v>400408.14</v>
      </c>
      <c r="I49" s="141">
        <f t="shared" si="19"/>
        <v>1028618.1200000001</v>
      </c>
      <c r="J49" s="141">
        <f t="shared" si="19"/>
        <v>922431.42999999993</v>
      </c>
      <c r="K49" s="141">
        <f t="shared" si="19"/>
        <v>419.74</v>
      </c>
      <c r="L49" s="141">
        <f t="shared" si="19"/>
        <v>109429.47</v>
      </c>
      <c r="M49" s="141">
        <f t="shared" si="19"/>
        <v>375018.75</v>
      </c>
      <c r="N49" s="150">
        <f t="shared" ref="N49" si="20">SUM(N50:N51,N54)</f>
        <v>0</v>
      </c>
      <c r="O49" s="141">
        <f t="shared" si="19"/>
        <v>96623.5</v>
      </c>
      <c r="P49" s="141">
        <f t="shared" si="19"/>
        <v>96224.51</v>
      </c>
      <c r="Q49" s="141">
        <f t="shared" si="19"/>
        <v>527688.35</v>
      </c>
      <c r="R49" s="141">
        <f t="shared" si="19"/>
        <v>84013.4</v>
      </c>
      <c r="S49" s="144">
        <f t="shared" si="18"/>
        <v>68720865.060000002</v>
      </c>
      <c r="T49" s="41"/>
    </row>
    <row r="50" spans="1:20" ht="20.25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341.42</v>
      </c>
      <c r="G50" s="134">
        <v>24383881.210000001</v>
      </c>
      <c r="H50" s="134">
        <v>114931.97</v>
      </c>
      <c r="I50" s="134">
        <v>92265.39</v>
      </c>
      <c r="J50" s="134">
        <v>59575.98</v>
      </c>
      <c r="K50" s="134">
        <v>95.78</v>
      </c>
      <c r="L50" s="134">
        <v>10569.89</v>
      </c>
      <c r="M50" s="134">
        <v>95761.600000000006</v>
      </c>
      <c r="N50" s="159">
        <v>0</v>
      </c>
      <c r="O50" s="134">
        <v>68992.12</v>
      </c>
      <c r="P50" s="134">
        <v>45423.07</v>
      </c>
      <c r="Q50" s="134">
        <v>261034.76</v>
      </c>
      <c r="R50" s="134">
        <v>39287.96</v>
      </c>
      <c r="S50" s="143">
        <f t="shared" ref="S50:S56" si="21">SUM(E50:R50)</f>
        <v>25172161.15000001</v>
      </c>
      <c r="T50" s="41"/>
    </row>
    <row r="51" spans="1:20" ht="20.25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14040099.43</v>
      </c>
      <c r="F51" s="142">
        <f t="shared" ref="F51:R51" si="22">SUM(F52:F53)</f>
        <v>6807.19</v>
      </c>
      <c r="G51" s="142">
        <f t="shared" si="22"/>
        <v>11456835.43</v>
      </c>
      <c r="H51" s="142">
        <f t="shared" si="22"/>
        <v>228010.19</v>
      </c>
      <c r="I51" s="142">
        <f t="shared" si="22"/>
        <v>908149.34000000008</v>
      </c>
      <c r="J51" s="142">
        <f t="shared" si="22"/>
        <v>827787.32</v>
      </c>
      <c r="K51" s="142">
        <f t="shared" si="22"/>
        <v>323.96000000000004</v>
      </c>
      <c r="L51" s="142">
        <f t="shared" si="22"/>
        <v>79052.14</v>
      </c>
      <c r="M51" s="142">
        <f t="shared" si="22"/>
        <v>240601.3</v>
      </c>
      <c r="N51" s="151">
        <f t="shared" ref="N51" si="23">SUM(N52:N53)</f>
        <v>0</v>
      </c>
      <c r="O51" s="142">
        <f t="shared" si="22"/>
        <v>27631.379999999997</v>
      </c>
      <c r="P51" s="142">
        <f t="shared" si="22"/>
        <v>50553.33</v>
      </c>
      <c r="Q51" s="142">
        <f t="shared" si="22"/>
        <v>265496.13</v>
      </c>
      <c r="R51" s="142">
        <f t="shared" si="22"/>
        <v>44538.03</v>
      </c>
      <c r="S51" s="144">
        <f t="shared" si="21"/>
        <v>28175885.169999998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5047107.2300000004</v>
      </c>
      <c r="F52" s="134">
        <v>6508.45</v>
      </c>
      <c r="G52" s="134">
        <v>11392393.609999999</v>
      </c>
      <c r="H52" s="134">
        <v>190935.37</v>
      </c>
      <c r="I52" s="134">
        <v>811492.28</v>
      </c>
      <c r="J52" s="134">
        <v>676356.74</v>
      </c>
      <c r="K52" s="134">
        <v>166.72</v>
      </c>
      <c r="L52" s="134">
        <v>60399.39</v>
      </c>
      <c r="M52" s="134">
        <v>207874.97</v>
      </c>
      <c r="N52" s="159">
        <v>0</v>
      </c>
      <c r="O52" s="134">
        <v>16492.48</v>
      </c>
      <c r="P52" s="134">
        <v>32133.42</v>
      </c>
      <c r="Q52" s="134">
        <v>184095.04</v>
      </c>
      <c r="R52" s="134">
        <v>28567.66</v>
      </c>
      <c r="S52" s="143">
        <f t="shared" si="21"/>
        <v>18654523.359999996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8992992.1999999993</v>
      </c>
      <c r="F53" s="134">
        <v>298.74</v>
      </c>
      <c r="G53" s="134">
        <v>64441.82</v>
      </c>
      <c r="H53" s="134">
        <v>37074.82</v>
      </c>
      <c r="I53" s="134">
        <v>96657.06</v>
      </c>
      <c r="J53" s="134">
        <v>151430.57999999999</v>
      </c>
      <c r="K53" s="134">
        <v>157.24</v>
      </c>
      <c r="L53" s="134">
        <v>18652.75</v>
      </c>
      <c r="M53" s="134">
        <v>32726.33</v>
      </c>
      <c r="N53" s="159">
        <v>0</v>
      </c>
      <c r="O53" s="134">
        <v>11138.9</v>
      </c>
      <c r="P53" s="134">
        <v>18419.91</v>
      </c>
      <c r="Q53" s="134">
        <v>81401.09</v>
      </c>
      <c r="R53" s="134">
        <v>15970.37</v>
      </c>
      <c r="S53" s="143">
        <f t="shared" si="21"/>
        <v>9521361.8100000005</v>
      </c>
      <c r="T53" s="41"/>
    </row>
    <row r="54" spans="1:20" ht="20.25" customHeight="1" x14ac:dyDescent="0.2">
      <c r="A54" s="104"/>
      <c r="B54" s="102" t="s">
        <v>99</v>
      </c>
      <c r="C54" s="103"/>
      <c r="D54" s="92" t="s">
        <v>217</v>
      </c>
      <c r="E54" s="134">
        <v>15141321.699999999</v>
      </c>
      <c r="F54" s="134">
        <v>70.41</v>
      </c>
      <c r="G54" s="134">
        <v>50632.86</v>
      </c>
      <c r="H54" s="134">
        <v>57465.98</v>
      </c>
      <c r="I54" s="134">
        <v>28203.39</v>
      </c>
      <c r="J54" s="134">
        <v>35068.129999999997</v>
      </c>
      <c r="K54" s="134">
        <v>0</v>
      </c>
      <c r="L54" s="134">
        <v>19807.439999999999</v>
      </c>
      <c r="M54" s="134">
        <v>38655.85</v>
      </c>
      <c r="N54" s="159">
        <v>0</v>
      </c>
      <c r="O54" s="134">
        <v>0</v>
      </c>
      <c r="P54" s="134">
        <v>248.11</v>
      </c>
      <c r="Q54" s="134">
        <v>1157.46</v>
      </c>
      <c r="R54" s="134">
        <v>187.41</v>
      </c>
      <c r="S54" s="143">
        <f t="shared" si="21"/>
        <v>15372818.74</v>
      </c>
      <c r="T54" s="41"/>
    </row>
    <row r="55" spans="1:20" ht="20.25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4481.22</v>
      </c>
      <c r="G55" s="141">
        <f t="shared" si="24"/>
        <v>7207051.4399999995</v>
      </c>
      <c r="H55" s="141">
        <f t="shared" si="24"/>
        <v>19927.7</v>
      </c>
      <c r="I55" s="141">
        <f t="shared" si="24"/>
        <v>258314.88</v>
      </c>
      <c r="J55" s="141">
        <f t="shared" si="24"/>
        <v>310163.7</v>
      </c>
      <c r="K55" s="141">
        <f t="shared" si="24"/>
        <v>550.44000000000005</v>
      </c>
      <c r="L55" s="141">
        <f t="shared" si="24"/>
        <v>56739.880000000005</v>
      </c>
      <c r="M55" s="141">
        <f t="shared" si="24"/>
        <v>407197.74</v>
      </c>
      <c r="N55" s="150">
        <f t="shared" ref="N55" si="25">SUM(N56,N60)</f>
        <v>0</v>
      </c>
      <c r="O55" s="141">
        <f t="shared" si="24"/>
        <v>1332519.43</v>
      </c>
      <c r="P55" s="141">
        <f t="shared" si="24"/>
        <v>27654.36</v>
      </c>
      <c r="Q55" s="141">
        <f t="shared" si="24"/>
        <v>128290.79000000001</v>
      </c>
      <c r="R55" s="141">
        <f t="shared" si="24"/>
        <v>20823.809999999998</v>
      </c>
      <c r="S55" s="144">
        <f>SUM(E55:R55)</f>
        <v>9773715.3899999987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1194.99</v>
      </c>
      <c r="G56" s="142">
        <f t="shared" si="26"/>
        <v>3499911.2199999997</v>
      </c>
      <c r="H56" s="142">
        <f t="shared" si="26"/>
        <v>17499.3</v>
      </c>
      <c r="I56" s="142">
        <f t="shared" si="26"/>
        <v>53235.900000000009</v>
      </c>
      <c r="J56" s="142">
        <f t="shared" si="26"/>
        <v>99754.89</v>
      </c>
      <c r="K56" s="142">
        <f t="shared" si="26"/>
        <v>202.72000000000003</v>
      </c>
      <c r="L56" s="142">
        <f t="shared" si="26"/>
        <v>18634.98</v>
      </c>
      <c r="M56" s="142">
        <f t="shared" si="26"/>
        <v>148477.22</v>
      </c>
      <c r="N56" s="151">
        <f t="shared" ref="N56" si="27">SUM(N57,N58,N59)</f>
        <v>0</v>
      </c>
      <c r="O56" s="142">
        <f t="shared" si="26"/>
        <v>391325.29</v>
      </c>
      <c r="P56" s="142">
        <f t="shared" si="26"/>
        <v>13708.74</v>
      </c>
      <c r="Q56" s="142">
        <f t="shared" si="26"/>
        <v>64017.37</v>
      </c>
      <c r="R56" s="142">
        <f t="shared" si="26"/>
        <v>10232.84</v>
      </c>
      <c r="S56" s="144">
        <f t="shared" si="21"/>
        <v>4318195.46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0</v>
      </c>
      <c r="F57" s="134">
        <v>768.21</v>
      </c>
      <c r="G57" s="134">
        <v>2244493.0699999998</v>
      </c>
      <c r="H57" s="134">
        <v>11363.43</v>
      </c>
      <c r="I57" s="134">
        <v>31789.25</v>
      </c>
      <c r="J57" s="134">
        <v>58679.35</v>
      </c>
      <c r="K57" s="134">
        <v>130.83000000000001</v>
      </c>
      <c r="L57" s="134">
        <v>12417.4</v>
      </c>
      <c r="M57" s="134">
        <v>92477.56</v>
      </c>
      <c r="N57" s="159">
        <v>0</v>
      </c>
      <c r="O57" s="134">
        <v>41352.1</v>
      </c>
      <c r="P57" s="134">
        <v>9166.18</v>
      </c>
      <c r="Q57" s="134">
        <v>42801.49</v>
      </c>
      <c r="R57" s="134">
        <v>6788.23</v>
      </c>
      <c r="S57" s="143">
        <f>SUM(E57:R57)</f>
        <v>2552227.1000000006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0</v>
      </c>
      <c r="F58" s="134">
        <v>426.78</v>
      </c>
      <c r="G58" s="134">
        <v>926426.5</v>
      </c>
      <c r="H58" s="134">
        <v>2224.48</v>
      </c>
      <c r="I58" s="134">
        <v>21353.99</v>
      </c>
      <c r="J58" s="134">
        <v>41075.54</v>
      </c>
      <c r="K58" s="134">
        <v>71.89</v>
      </c>
      <c r="L58" s="134">
        <v>6217.58</v>
      </c>
      <c r="M58" s="134">
        <v>53559.44</v>
      </c>
      <c r="N58" s="159">
        <v>0</v>
      </c>
      <c r="O58" s="134">
        <v>349973.19</v>
      </c>
      <c r="P58" s="134">
        <v>2883.64</v>
      </c>
      <c r="Q58" s="134">
        <v>13475.45</v>
      </c>
      <c r="R58" s="134">
        <v>2191.19</v>
      </c>
      <c r="S58" s="143">
        <f>SUM(E58:R58)</f>
        <v>1419879.6699999997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328991.65000000002</v>
      </c>
      <c r="H59" s="134">
        <v>3911.39</v>
      </c>
      <c r="I59" s="134">
        <v>92.66</v>
      </c>
      <c r="J59" s="134">
        <v>0</v>
      </c>
      <c r="K59" s="134">
        <v>0</v>
      </c>
      <c r="L59" s="134">
        <v>0</v>
      </c>
      <c r="M59" s="134">
        <v>2440.2199999999998</v>
      </c>
      <c r="N59" s="159">
        <v>0</v>
      </c>
      <c r="O59" s="134">
        <v>0</v>
      </c>
      <c r="P59" s="134">
        <v>1658.92</v>
      </c>
      <c r="Q59" s="134">
        <v>7740.43</v>
      </c>
      <c r="R59" s="134">
        <v>1253.42</v>
      </c>
      <c r="S59" s="143">
        <f>SUM(E59:R59)</f>
        <v>346088.68999999994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0</v>
      </c>
      <c r="F60" s="134">
        <v>3286.23</v>
      </c>
      <c r="G60" s="134">
        <v>3707140.22</v>
      </c>
      <c r="H60" s="134">
        <v>2428.4</v>
      </c>
      <c r="I60" s="134">
        <v>205078.98</v>
      </c>
      <c r="J60" s="134">
        <v>210408.81</v>
      </c>
      <c r="K60" s="134">
        <v>347.72</v>
      </c>
      <c r="L60" s="134">
        <v>38104.9</v>
      </c>
      <c r="M60" s="134">
        <v>258720.52</v>
      </c>
      <c r="N60" s="159">
        <v>0</v>
      </c>
      <c r="O60" s="134">
        <v>941194.14</v>
      </c>
      <c r="P60" s="134">
        <v>13945.62</v>
      </c>
      <c r="Q60" s="134">
        <v>64273.42</v>
      </c>
      <c r="R60" s="134">
        <v>10590.97</v>
      </c>
      <c r="S60" s="143">
        <f>SUM(E60:R60)</f>
        <v>5455519.9299999997</v>
      </c>
      <c r="T60" s="41"/>
    </row>
    <row r="61" spans="1:20" ht="20.25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4048513.38</v>
      </c>
      <c r="F61" s="141">
        <f t="shared" ref="F61:R61" si="28">SUM(F62,F68,F74)</f>
        <v>115513.26</v>
      </c>
      <c r="G61" s="141">
        <f t="shared" si="28"/>
        <v>6829371.71</v>
      </c>
      <c r="H61" s="141">
        <f t="shared" si="28"/>
        <v>3978606.9</v>
      </c>
      <c r="I61" s="141">
        <f t="shared" si="28"/>
        <v>8805168.7300000004</v>
      </c>
      <c r="J61" s="141">
        <f t="shared" si="28"/>
        <v>22257407.199999999</v>
      </c>
      <c r="K61" s="141">
        <f t="shared" si="28"/>
        <v>17483.04</v>
      </c>
      <c r="L61" s="141">
        <f t="shared" si="28"/>
        <v>1516992.8599999999</v>
      </c>
      <c r="M61" s="141">
        <f t="shared" si="28"/>
        <v>2521763.9699999997</v>
      </c>
      <c r="N61" s="150">
        <f t="shared" ref="N61" si="29">SUM(N62,N68,N74)</f>
        <v>0</v>
      </c>
      <c r="O61" s="141">
        <f t="shared" si="28"/>
        <v>2011414.81</v>
      </c>
      <c r="P61" s="141">
        <f t="shared" si="28"/>
        <v>229622.78</v>
      </c>
      <c r="Q61" s="141">
        <f t="shared" si="28"/>
        <v>1257597.1000000001</v>
      </c>
      <c r="R61" s="141">
        <f t="shared" si="28"/>
        <v>193733.5</v>
      </c>
      <c r="S61" s="144">
        <f>SUM(E61:R61)</f>
        <v>53783189.240000002</v>
      </c>
      <c r="T61" s="41"/>
    </row>
    <row r="62" spans="1:20" ht="20.25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3826266.28</v>
      </c>
      <c r="F62" s="142">
        <f t="shared" ref="F62:R62" si="30">SUM(F63:F67)</f>
        <v>62438.45</v>
      </c>
      <c r="G62" s="142">
        <f t="shared" si="30"/>
        <v>1793851.19</v>
      </c>
      <c r="H62" s="142">
        <f t="shared" si="30"/>
        <v>2751782.2800000003</v>
      </c>
      <c r="I62" s="142">
        <f t="shared" si="30"/>
        <v>4825206.21</v>
      </c>
      <c r="J62" s="142">
        <f t="shared" si="30"/>
        <v>15018527.01</v>
      </c>
      <c r="K62" s="142">
        <f t="shared" si="30"/>
        <v>14401.98</v>
      </c>
      <c r="L62" s="142">
        <f t="shared" si="30"/>
        <v>1124396.8199999998</v>
      </c>
      <c r="M62" s="142">
        <f t="shared" si="30"/>
        <v>1370047.7</v>
      </c>
      <c r="N62" s="151">
        <f t="shared" ref="N62" si="31">SUM(N63:N67)</f>
        <v>0</v>
      </c>
      <c r="O62" s="142">
        <f t="shared" si="30"/>
        <v>0</v>
      </c>
      <c r="P62" s="142">
        <f t="shared" si="30"/>
        <v>127349.85</v>
      </c>
      <c r="Q62" s="142">
        <f t="shared" si="30"/>
        <v>775264.4</v>
      </c>
      <c r="R62" s="142">
        <f t="shared" si="30"/>
        <v>112522.84</v>
      </c>
      <c r="S62" s="144">
        <f t="shared" ref="S62" si="32">SUM(E62:R62)</f>
        <v>31802055.010000002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2589097.48</v>
      </c>
      <c r="F63" s="134">
        <v>12077.98</v>
      </c>
      <c r="G63" s="134">
        <v>731339.33</v>
      </c>
      <c r="H63" s="134">
        <v>650848.62</v>
      </c>
      <c r="I63" s="134">
        <v>888415.03</v>
      </c>
      <c r="J63" s="134">
        <v>3833584.87</v>
      </c>
      <c r="K63" s="134">
        <v>3395.42</v>
      </c>
      <c r="L63" s="134">
        <v>273484.88</v>
      </c>
      <c r="M63" s="134">
        <v>366375.35</v>
      </c>
      <c r="N63" s="159">
        <v>0</v>
      </c>
      <c r="O63" s="134">
        <v>0</v>
      </c>
      <c r="P63" s="134">
        <v>27802.48</v>
      </c>
      <c r="Q63" s="134">
        <v>183877.69</v>
      </c>
      <c r="R63" s="134">
        <v>27541.99</v>
      </c>
      <c r="S63" s="143">
        <f t="shared" ref="S63:S99" si="33">SUM(E63:R63)</f>
        <v>9587841.120000001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241548.94</v>
      </c>
      <c r="F64" s="134">
        <v>14083.86</v>
      </c>
      <c r="G64" s="134">
        <v>441563.37</v>
      </c>
      <c r="H64" s="134">
        <v>766151.34</v>
      </c>
      <c r="I64" s="134">
        <v>753836.48</v>
      </c>
      <c r="J64" s="134">
        <v>4544910.13</v>
      </c>
      <c r="K64" s="134">
        <v>4333.1000000000004</v>
      </c>
      <c r="L64" s="134">
        <v>369590.97</v>
      </c>
      <c r="M64" s="134">
        <v>411861.55</v>
      </c>
      <c r="N64" s="159">
        <v>0</v>
      </c>
      <c r="O64" s="134">
        <v>0</v>
      </c>
      <c r="P64" s="134">
        <v>41179.82</v>
      </c>
      <c r="Q64" s="134">
        <v>223861.95</v>
      </c>
      <c r="R64" s="134">
        <v>35425.75</v>
      </c>
      <c r="S64" s="143">
        <f t="shared" si="33"/>
        <v>7848347.2599999988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995619.86</v>
      </c>
      <c r="F65" s="134">
        <v>36276.61</v>
      </c>
      <c r="G65" s="134">
        <v>620948.49</v>
      </c>
      <c r="H65" s="134">
        <v>1334782.32</v>
      </c>
      <c r="I65" s="134">
        <v>3182954.7</v>
      </c>
      <c r="J65" s="134">
        <v>6640032.0099999998</v>
      </c>
      <c r="K65" s="134">
        <v>6673.46</v>
      </c>
      <c r="L65" s="134">
        <v>481320.97</v>
      </c>
      <c r="M65" s="134">
        <v>591810.80000000005</v>
      </c>
      <c r="N65" s="159">
        <v>0</v>
      </c>
      <c r="O65" s="134">
        <v>0</v>
      </c>
      <c r="P65" s="134">
        <v>58367.55</v>
      </c>
      <c r="Q65" s="134">
        <v>367524.76</v>
      </c>
      <c r="R65" s="134">
        <v>49555.1</v>
      </c>
      <c r="S65" s="143">
        <f t="shared" si="33"/>
        <v>14365866.630000003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222247.09999999998</v>
      </c>
      <c r="F68" s="142">
        <f t="shared" ref="F68:R68" si="34">SUM(F69,F70,F71,F72,F73)</f>
        <v>53074.81</v>
      </c>
      <c r="G68" s="142">
        <f t="shared" si="34"/>
        <v>4781303.3900000006</v>
      </c>
      <c r="H68" s="142">
        <f t="shared" si="34"/>
        <v>772657.97</v>
      </c>
      <c r="I68" s="142">
        <f t="shared" si="34"/>
        <v>3979902.0900000003</v>
      </c>
      <c r="J68" s="142">
        <f t="shared" si="34"/>
        <v>7238880.1900000004</v>
      </c>
      <c r="K68" s="142">
        <f t="shared" si="34"/>
        <v>3081.06</v>
      </c>
      <c r="L68" s="142">
        <f t="shared" si="34"/>
        <v>392596.04000000004</v>
      </c>
      <c r="M68" s="142">
        <f t="shared" si="34"/>
        <v>1151716.27</v>
      </c>
      <c r="N68" s="151">
        <f t="shared" ref="N68" si="35">SUM(N69,N70,N71,N72,N73)</f>
        <v>0</v>
      </c>
      <c r="O68" s="142">
        <f t="shared" si="34"/>
        <v>2011414.81</v>
      </c>
      <c r="P68" s="142">
        <f t="shared" si="34"/>
        <v>101239.13</v>
      </c>
      <c r="Q68" s="142">
        <f t="shared" si="34"/>
        <v>477509.89</v>
      </c>
      <c r="R68" s="142">
        <f t="shared" si="34"/>
        <v>80429.929999999993</v>
      </c>
      <c r="S68" s="144">
        <f t="shared" si="33"/>
        <v>21266052.679999996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1489.38</v>
      </c>
      <c r="F69" s="134">
        <v>68.28</v>
      </c>
      <c r="G69" s="134">
        <v>938322.16</v>
      </c>
      <c r="H69" s="134">
        <v>15756.8</v>
      </c>
      <c r="I69" s="134">
        <v>220792.3</v>
      </c>
      <c r="J69" s="134">
        <v>29887.61</v>
      </c>
      <c r="K69" s="134">
        <v>0</v>
      </c>
      <c r="L69" s="134">
        <v>0</v>
      </c>
      <c r="M69" s="134">
        <v>1265.72</v>
      </c>
      <c r="N69" s="159">
        <v>0</v>
      </c>
      <c r="O69" s="134">
        <v>0</v>
      </c>
      <c r="P69" s="134">
        <v>10215.120000000001</v>
      </c>
      <c r="Q69" s="134">
        <v>41331.040000000001</v>
      </c>
      <c r="R69" s="134">
        <v>7714.38</v>
      </c>
      <c r="S69" s="143">
        <f t="shared" si="33"/>
        <v>1266842.7900000003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31832.76</v>
      </c>
      <c r="F70" s="134">
        <v>18479.73</v>
      </c>
      <c r="G70" s="134">
        <v>972819.3</v>
      </c>
      <c r="H70" s="134">
        <v>13550.85</v>
      </c>
      <c r="I70" s="134">
        <v>556009.80000000005</v>
      </c>
      <c r="J70" s="134">
        <v>1742348.38</v>
      </c>
      <c r="K70" s="134">
        <v>44.29</v>
      </c>
      <c r="L70" s="134">
        <v>71857.509999999995</v>
      </c>
      <c r="M70" s="134">
        <v>187919.88</v>
      </c>
      <c r="N70" s="159">
        <v>0</v>
      </c>
      <c r="O70" s="134">
        <v>1076935.19</v>
      </c>
      <c r="P70" s="134">
        <v>18184.439999999999</v>
      </c>
      <c r="Q70" s="134">
        <v>78605.67</v>
      </c>
      <c r="R70" s="134">
        <v>13492.92</v>
      </c>
      <c r="S70" s="143">
        <f t="shared" si="33"/>
        <v>4782080.72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188924.96</v>
      </c>
      <c r="F71" s="134">
        <v>34526.800000000003</v>
      </c>
      <c r="G71" s="134">
        <v>2870161.93</v>
      </c>
      <c r="H71" s="134">
        <v>743350.32</v>
      </c>
      <c r="I71" s="134">
        <v>3203099.99</v>
      </c>
      <c r="J71" s="134">
        <v>5466644.2000000002</v>
      </c>
      <c r="K71" s="134">
        <v>3036.77</v>
      </c>
      <c r="L71" s="134">
        <v>320738.53000000003</v>
      </c>
      <c r="M71" s="134">
        <v>962530.67</v>
      </c>
      <c r="N71" s="159">
        <v>0</v>
      </c>
      <c r="O71" s="134">
        <v>934479.62</v>
      </c>
      <c r="P71" s="134">
        <v>72839.570000000007</v>
      </c>
      <c r="Q71" s="134">
        <v>357573.18</v>
      </c>
      <c r="R71" s="134">
        <v>59222.63</v>
      </c>
      <c r="S71" s="143">
        <f t="shared" si="33"/>
        <v>15217129.169999998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25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254217.13</v>
      </c>
      <c r="H74" s="134">
        <v>454166.65</v>
      </c>
      <c r="I74" s="134">
        <v>60.43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1033.8</v>
      </c>
      <c r="Q74" s="134">
        <v>4822.8100000000004</v>
      </c>
      <c r="R74" s="134">
        <v>780.73</v>
      </c>
      <c r="S74" s="143">
        <f t="shared" si="33"/>
        <v>715081.55000000016</v>
      </c>
      <c r="T74" s="41"/>
    </row>
    <row r="75" spans="1:20" ht="20.25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1401006.6500000004</v>
      </c>
      <c r="F75" s="141">
        <f t="shared" ref="F75:R75" si="36">SUM(F76,F79,F80,F81,F82,F83)</f>
        <v>50881.119999999995</v>
      </c>
      <c r="G75" s="141">
        <f t="shared" si="36"/>
        <v>3320809.37</v>
      </c>
      <c r="H75" s="141">
        <f t="shared" si="36"/>
        <v>1117290.6900000002</v>
      </c>
      <c r="I75" s="141">
        <f t="shared" si="36"/>
        <v>2956018.0600000005</v>
      </c>
      <c r="J75" s="141">
        <f t="shared" si="36"/>
        <v>8166522.04</v>
      </c>
      <c r="K75" s="141">
        <f t="shared" si="36"/>
        <v>4041.75</v>
      </c>
      <c r="L75" s="141">
        <f t="shared" si="36"/>
        <v>1201655.6200000001</v>
      </c>
      <c r="M75" s="141">
        <f t="shared" si="36"/>
        <v>939530.97</v>
      </c>
      <c r="N75" s="150">
        <f t="shared" ref="N75" si="37">SUM(N76,N79,N80,N81,N82,N83)</f>
        <v>0</v>
      </c>
      <c r="O75" s="141">
        <f t="shared" si="36"/>
        <v>2005134.6399999997</v>
      </c>
      <c r="P75" s="141">
        <f t="shared" si="36"/>
        <v>73177.64</v>
      </c>
      <c r="Q75" s="141">
        <f t="shared" si="36"/>
        <v>380822.2</v>
      </c>
      <c r="R75" s="141">
        <f t="shared" si="36"/>
        <v>60969.440000000002</v>
      </c>
      <c r="S75" s="144">
        <f t="shared" si="33"/>
        <v>21677860.190000001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451830.09</v>
      </c>
      <c r="F76" s="142">
        <f t="shared" ref="F76:R76" si="38">SUM(F77,F78)</f>
        <v>6401.75</v>
      </c>
      <c r="G76" s="142">
        <f t="shared" si="38"/>
        <v>607149.63</v>
      </c>
      <c r="H76" s="142">
        <f t="shared" si="38"/>
        <v>673424.79</v>
      </c>
      <c r="I76" s="142">
        <f t="shared" si="38"/>
        <v>542734.06000000006</v>
      </c>
      <c r="J76" s="142">
        <f t="shared" si="38"/>
        <v>917778.94000000006</v>
      </c>
      <c r="K76" s="142">
        <f t="shared" si="38"/>
        <v>523.32000000000005</v>
      </c>
      <c r="L76" s="142">
        <f t="shared" si="38"/>
        <v>143794.96</v>
      </c>
      <c r="M76" s="142">
        <f t="shared" si="38"/>
        <v>181386.01</v>
      </c>
      <c r="N76" s="151">
        <f t="shared" ref="N76" si="39">SUM(N77,N78)</f>
        <v>0</v>
      </c>
      <c r="O76" s="142">
        <f t="shared" si="38"/>
        <v>48700.31</v>
      </c>
      <c r="P76" s="142">
        <f t="shared" si="38"/>
        <v>9668.2300000000014</v>
      </c>
      <c r="Q76" s="142">
        <f t="shared" si="38"/>
        <v>51571.98</v>
      </c>
      <c r="R76" s="142">
        <f t="shared" si="38"/>
        <v>10741.84</v>
      </c>
      <c r="S76" s="144">
        <f t="shared" si="33"/>
        <v>3645705.9099999997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451830.09</v>
      </c>
      <c r="F77" s="134">
        <v>6401.75</v>
      </c>
      <c r="G77" s="134">
        <v>482959.94</v>
      </c>
      <c r="H77" s="134">
        <v>673406.26</v>
      </c>
      <c r="I77" s="134">
        <v>542552.76</v>
      </c>
      <c r="J77" s="134">
        <v>906591.01</v>
      </c>
      <c r="K77" s="134">
        <v>508.92</v>
      </c>
      <c r="L77" s="134">
        <v>143794.96</v>
      </c>
      <c r="M77" s="134">
        <v>176710.82</v>
      </c>
      <c r="N77" s="159">
        <v>0</v>
      </c>
      <c r="O77" s="134">
        <v>39115.68</v>
      </c>
      <c r="P77" s="134">
        <v>9542.8700000000008</v>
      </c>
      <c r="Q77" s="134">
        <v>50984.160000000003</v>
      </c>
      <c r="R77" s="134">
        <v>10632.76</v>
      </c>
      <c r="S77" s="143">
        <f t="shared" si="33"/>
        <v>3495031.9799999995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124189.69</v>
      </c>
      <c r="H78" s="134">
        <v>18.53</v>
      </c>
      <c r="I78" s="134">
        <v>181.3</v>
      </c>
      <c r="J78" s="134">
        <v>11187.93</v>
      </c>
      <c r="K78" s="134">
        <v>14.4</v>
      </c>
      <c r="L78" s="134">
        <v>0</v>
      </c>
      <c r="M78" s="134">
        <v>4675.1899999999996</v>
      </c>
      <c r="N78" s="159">
        <v>0</v>
      </c>
      <c r="O78" s="134">
        <v>9584.6299999999992</v>
      </c>
      <c r="P78" s="134">
        <v>125.36</v>
      </c>
      <c r="Q78" s="134">
        <v>587.82000000000005</v>
      </c>
      <c r="R78" s="134">
        <v>109.08</v>
      </c>
      <c r="S78" s="143">
        <f t="shared" si="33"/>
        <v>150673.93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612664.5</v>
      </c>
      <c r="F79" s="134">
        <v>6913.89</v>
      </c>
      <c r="G79" s="134">
        <v>9659.19</v>
      </c>
      <c r="H79" s="134">
        <v>71875.62</v>
      </c>
      <c r="I79" s="134">
        <v>842032.53</v>
      </c>
      <c r="J79" s="134">
        <v>1840977.51</v>
      </c>
      <c r="K79" s="134">
        <v>836.61</v>
      </c>
      <c r="L79" s="134">
        <v>228984.74</v>
      </c>
      <c r="M79" s="134">
        <v>257682.86</v>
      </c>
      <c r="N79" s="159">
        <v>0</v>
      </c>
      <c r="O79" s="134">
        <v>341748.45</v>
      </c>
      <c r="P79" s="134">
        <v>6960.13</v>
      </c>
      <c r="Q79" s="134">
        <v>45329.65</v>
      </c>
      <c r="R79" s="134">
        <v>7411.09</v>
      </c>
      <c r="S79" s="143">
        <f t="shared" si="33"/>
        <v>4273076.7699999996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3864.37</v>
      </c>
      <c r="F80" s="134">
        <v>5121.3999999999996</v>
      </c>
      <c r="G80" s="134">
        <v>26217.82</v>
      </c>
      <c r="H80" s="134">
        <v>46158.16</v>
      </c>
      <c r="I80" s="134">
        <v>535864.52</v>
      </c>
      <c r="J80" s="134">
        <v>1571092.34</v>
      </c>
      <c r="K80" s="134">
        <v>1056.26</v>
      </c>
      <c r="L80" s="134">
        <v>267543.53999999998</v>
      </c>
      <c r="M80" s="134">
        <v>200805.16</v>
      </c>
      <c r="N80" s="159">
        <v>0</v>
      </c>
      <c r="O80" s="134">
        <v>414220.4</v>
      </c>
      <c r="P80" s="134">
        <v>11827.29</v>
      </c>
      <c r="Q80" s="134">
        <v>61817.34</v>
      </c>
      <c r="R80" s="134">
        <v>9216.5400000000009</v>
      </c>
      <c r="S80" s="143">
        <f t="shared" si="33"/>
        <v>3154805.14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267507.28999999998</v>
      </c>
      <c r="F81" s="134">
        <v>28637.18</v>
      </c>
      <c r="G81" s="134">
        <v>14626.78</v>
      </c>
      <c r="H81" s="134">
        <v>302345.23</v>
      </c>
      <c r="I81" s="134">
        <v>821927.54</v>
      </c>
      <c r="J81" s="134">
        <v>3267812.3</v>
      </c>
      <c r="K81" s="134">
        <v>974.64</v>
      </c>
      <c r="L81" s="134">
        <v>448527.65</v>
      </c>
      <c r="M81" s="134">
        <v>249381.54</v>
      </c>
      <c r="N81" s="159">
        <v>0</v>
      </c>
      <c r="O81" s="134">
        <v>420774.22</v>
      </c>
      <c r="P81" s="134">
        <v>27240.77</v>
      </c>
      <c r="Q81" s="134">
        <v>127702.33</v>
      </c>
      <c r="R81" s="134">
        <v>18838.93</v>
      </c>
      <c r="S81" s="143">
        <f t="shared" si="33"/>
        <v>5996296.3999999994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43216.800000000003</v>
      </c>
      <c r="F82" s="134">
        <v>1323.02</v>
      </c>
      <c r="G82" s="134">
        <v>2618999.62</v>
      </c>
      <c r="H82" s="134">
        <v>17239.79</v>
      </c>
      <c r="I82" s="134">
        <v>59549.45</v>
      </c>
      <c r="J82" s="134">
        <v>31083.119999999999</v>
      </c>
      <c r="K82" s="134">
        <v>15.96</v>
      </c>
      <c r="L82" s="134">
        <v>2664.67</v>
      </c>
      <c r="M82" s="134">
        <v>8210.09</v>
      </c>
      <c r="N82" s="159">
        <v>0</v>
      </c>
      <c r="O82" s="134">
        <v>388577.61</v>
      </c>
      <c r="P82" s="134">
        <v>9858.19</v>
      </c>
      <c r="Q82" s="134">
        <v>58645.2</v>
      </c>
      <c r="R82" s="134">
        <v>9536.6</v>
      </c>
      <c r="S82" s="143">
        <f t="shared" si="33"/>
        <v>3248920.12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21923.599999999999</v>
      </c>
      <c r="F83" s="134">
        <v>2483.88</v>
      </c>
      <c r="G83" s="134">
        <v>44156.33</v>
      </c>
      <c r="H83" s="134">
        <v>6247.1</v>
      </c>
      <c r="I83" s="134">
        <v>153909.96</v>
      </c>
      <c r="J83" s="134">
        <v>537777.82999999996</v>
      </c>
      <c r="K83" s="134">
        <v>634.96</v>
      </c>
      <c r="L83" s="134">
        <v>110140.06</v>
      </c>
      <c r="M83" s="134">
        <v>42065.31</v>
      </c>
      <c r="N83" s="159">
        <v>0</v>
      </c>
      <c r="O83" s="134">
        <v>391113.65</v>
      </c>
      <c r="P83" s="134">
        <v>7623.03</v>
      </c>
      <c r="Q83" s="134">
        <v>35755.699999999997</v>
      </c>
      <c r="R83" s="134">
        <v>5224.4399999999996</v>
      </c>
      <c r="S83" s="143">
        <f t="shared" si="33"/>
        <v>1359055.85</v>
      </c>
      <c r="T83" s="41"/>
    </row>
    <row r="84" spans="1:20" ht="20.25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77.27000000000001</v>
      </c>
      <c r="F84" s="141">
        <f t="shared" ref="F84:R84" si="40">SUM(F85,F86,F87,F88,F89)</f>
        <v>661.51</v>
      </c>
      <c r="G84" s="141">
        <f t="shared" si="40"/>
        <v>6972711.5800000001</v>
      </c>
      <c r="H84" s="141">
        <f t="shared" si="40"/>
        <v>7753.2599999999993</v>
      </c>
      <c r="I84" s="141">
        <f t="shared" si="40"/>
        <v>51317.26</v>
      </c>
      <c r="J84" s="141">
        <f t="shared" si="40"/>
        <v>194269.5</v>
      </c>
      <c r="K84" s="141">
        <f t="shared" si="40"/>
        <v>179.8</v>
      </c>
      <c r="L84" s="141">
        <f t="shared" si="40"/>
        <v>1874.15</v>
      </c>
      <c r="M84" s="141">
        <f t="shared" si="40"/>
        <v>9133.7199999999993</v>
      </c>
      <c r="N84" s="150">
        <f t="shared" ref="N84" si="41">SUM(N85,N86,N87,N88,N89)</f>
        <v>0</v>
      </c>
      <c r="O84" s="141">
        <f t="shared" si="40"/>
        <v>358517.4</v>
      </c>
      <c r="P84" s="141">
        <f t="shared" si="40"/>
        <v>7890.369999999999</v>
      </c>
      <c r="Q84" s="141">
        <f t="shared" si="40"/>
        <v>36864.720000000001</v>
      </c>
      <c r="R84" s="141">
        <f t="shared" si="40"/>
        <v>5697.97</v>
      </c>
      <c r="S84" s="144">
        <f t="shared" si="33"/>
        <v>7646948.5099999998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42.93</v>
      </c>
      <c r="F85" s="134">
        <v>661.51</v>
      </c>
      <c r="G85" s="134">
        <v>1131957</v>
      </c>
      <c r="H85" s="134">
        <v>40.78</v>
      </c>
      <c r="I85" s="134">
        <v>47945.77</v>
      </c>
      <c r="J85" s="134">
        <v>194269.5</v>
      </c>
      <c r="K85" s="134">
        <v>179.8</v>
      </c>
      <c r="L85" s="134">
        <v>1874.15</v>
      </c>
      <c r="M85" s="134">
        <v>9133.7199999999993</v>
      </c>
      <c r="N85" s="159">
        <v>0</v>
      </c>
      <c r="O85" s="134">
        <v>358517.4</v>
      </c>
      <c r="P85" s="134">
        <v>2627.35</v>
      </c>
      <c r="Q85" s="134">
        <v>12310.12</v>
      </c>
      <c r="R85" s="134">
        <v>1712.77</v>
      </c>
      <c r="S85" s="143">
        <f t="shared" si="33"/>
        <v>1761272.8000000003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34.340000000000003</v>
      </c>
      <c r="F86" s="134">
        <v>0</v>
      </c>
      <c r="G86" s="134">
        <v>1636874.76</v>
      </c>
      <c r="H86" s="134">
        <v>7641.12</v>
      </c>
      <c r="I86" s="134">
        <v>3344.11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4871.9399999999996</v>
      </c>
      <c r="Q86" s="134">
        <v>22729.46</v>
      </c>
      <c r="R86" s="134">
        <v>3686.66</v>
      </c>
      <c r="S86" s="143">
        <f t="shared" si="33"/>
        <v>1679182.3900000001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30357.48</v>
      </c>
      <c r="H87" s="134">
        <v>61.17</v>
      </c>
      <c r="I87" s="134">
        <v>20.14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237.92</v>
      </c>
      <c r="Q87" s="134">
        <v>1110.06</v>
      </c>
      <c r="R87" s="134">
        <v>179.76</v>
      </c>
      <c r="S87" s="143">
        <f t="shared" si="33"/>
        <v>31966.529999999995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4141784.98</v>
      </c>
      <c r="H88" s="134">
        <v>7.41</v>
      </c>
      <c r="I88" s="134">
        <v>2.0099999999999998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36.590000000000003</v>
      </c>
      <c r="Q88" s="134">
        <v>171.11</v>
      </c>
      <c r="R88" s="134">
        <v>30.71</v>
      </c>
      <c r="S88" s="143">
        <f t="shared" si="33"/>
        <v>4142032.8099999996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31737.360000000001</v>
      </c>
      <c r="H89" s="134">
        <v>2.78</v>
      </c>
      <c r="I89" s="134">
        <v>5.23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116.57</v>
      </c>
      <c r="Q89" s="134">
        <v>543.97</v>
      </c>
      <c r="R89" s="134">
        <v>88.07</v>
      </c>
      <c r="S89" s="143">
        <f t="shared" si="33"/>
        <v>32493.98</v>
      </c>
      <c r="T89" s="41"/>
    </row>
    <row r="90" spans="1:20" ht="20.25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116824.41000000002</v>
      </c>
      <c r="F90" s="141">
        <f t="shared" ref="F90:R90" si="42">SUM(F91,F92,F93,F94,F95,F96)</f>
        <v>4447.08</v>
      </c>
      <c r="G90" s="141">
        <f t="shared" si="42"/>
        <v>9333419.8399999999</v>
      </c>
      <c r="H90" s="141">
        <f t="shared" si="42"/>
        <v>897659.99</v>
      </c>
      <c r="I90" s="141">
        <f t="shared" si="42"/>
        <v>445895.64999999997</v>
      </c>
      <c r="J90" s="141">
        <f t="shared" si="42"/>
        <v>345590.48</v>
      </c>
      <c r="K90" s="141">
        <f t="shared" si="42"/>
        <v>1013.04</v>
      </c>
      <c r="L90" s="141">
        <f t="shared" si="42"/>
        <v>262897.21000000002</v>
      </c>
      <c r="M90" s="141">
        <f t="shared" si="42"/>
        <v>41972.93</v>
      </c>
      <c r="N90" s="150">
        <f t="shared" ref="N90" si="43">SUM(N91,N92,N93,N94,N95,N96)</f>
        <v>0</v>
      </c>
      <c r="O90" s="141">
        <f t="shared" si="42"/>
        <v>879826.49</v>
      </c>
      <c r="P90" s="141">
        <f t="shared" si="42"/>
        <v>37425.87000000001</v>
      </c>
      <c r="Q90" s="141">
        <f t="shared" si="42"/>
        <v>185763.97</v>
      </c>
      <c r="R90" s="141">
        <f t="shared" si="42"/>
        <v>29011.99</v>
      </c>
      <c r="S90" s="144">
        <f t="shared" si="33"/>
        <v>12581748.950000001</v>
      </c>
      <c r="T90" s="41"/>
    </row>
    <row r="91" spans="1:20" ht="24" x14ac:dyDescent="0.2">
      <c r="A91" s="104"/>
      <c r="B91" s="102" t="s">
        <v>154</v>
      </c>
      <c r="C91" s="103"/>
      <c r="D91" s="92" t="s">
        <v>156</v>
      </c>
      <c r="E91" s="134">
        <v>4293.74</v>
      </c>
      <c r="F91" s="134">
        <v>4161.1400000000003</v>
      </c>
      <c r="G91" s="134">
        <v>1383503.01</v>
      </c>
      <c r="H91" s="134">
        <v>14626.02</v>
      </c>
      <c r="I91" s="134">
        <v>262694.48</v>
      </c>
      <c r="J91" s="134">
        <v>79799.929999999993</v>
      </c>
      <c r="K91" s="134">
        <v>768.19</v>
      </c>
      <c r="L91" s="134">
        <v>211300.16</v>
      </c>
      <c r="M91" s="134">
        <v>4206.53</v>
      </c>
      <c r="N91" s="159">
        <v>0</v>
      </c>
      <c r="O91" s="134">
        <v>401406.31</v>
      </c>
      <c r="P91" s="134">
        <v>13820.6</v>
      </c>
      <c r="Q91" s="134">
        <v>75750.47</v>
      </c>
      <c r="R91" s="134">
        <v>10976.95</v>
      </c>
      <c r="S91" s="143">
        <f t="shared" si="33"/>
        <v>2467307.5300000003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2984.15</v>
      </c>
      <c r="F92" s="134">
        <v>174.98</v>
      </c>
      <c r="G92" s="134">
        <v>2291624.66</v>
      </c>
      <c r="H92" s="134">
        <v>72852.03</v>
      </c>
      <c r="I92" s="134">
        <v>177238.19</v>
      </c>
      <c r="J92" s="134">
        <v>106599.16</v>
      </c>
      <c r="K92" s="134">
        <v>157.24</v>
      </c>
      <c r="L92" s="134">
        <v>36417.269999999997</v>
      </c>
      <c r="M92" s="134">
        <v>23033.86</v>
      </c>
      <c r="N92" s="159">
        <v>0</v>
      </c>
      <c r="O92" s="134">
        <v>477504.9</v>
      </c>
      <c r="P92" s="134">
        <v>4750.3500000000004</v>
      </c>
      <c r="Q92" s="134">
        <v>22028.240000000002</v>
      </c>
      <c r="R92" s="134">
        <v>3575.49</v>
      </c>
      <c r="S92" s="143">
        <f t="shared" si="33"/>
        <v>3218940.5200000005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8623.34</v>
      </c>
      <c r="F93" s="134">
        <v>0</v>
      </c>
      <c r="G93" s="134">
        <v>12418.96</v>
      </c>
      <c r="H93" s="134">
        <v>9750.68</v>
      </c>
      <c r="I93" s="134">
        <v>523.77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1384.92</v>
      </c>
      <c r="Q93" s="134">
        <v>6460.98</v>
      </c>
      <c r="R93" s="134">
        <v>1045.8</v>
      </c>
      <c r="S93" s="143">
        <f t="shared" si="33"/>
        <v>40208.449999999997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5585.98</v>
      </c>
      <c r="F94" s="134">
        <v>0</v>
      </c>
      <c r="G94" s="134">
        <v>5062181.6399999997</v>
      </c>
      <c r="H94" s="134">
        <v>142515.64000000001</v>
      </c>
      <c r="I94" s="134">
        <v>2780.04</v>
      </c>
      <c r="J94" s="134">
        <v>69727.8</v>
      </c>
      <c r="K94" s="134">
        <v>70.81</v>
      </c>
      <c r="L94" s="134">
        <v>13314.51</v>
      </c>
      <c r="M94" s="134">
        <v>9008.2900000000009</v>
      </c>
      <c r="N94" s="159">
        <v>0</v>
      </c>
      <c r="O94" s="134">
        <v>915.28</v>
      </c>
      <c r="P94" s="134">
        <v>11316.15</v>
      </c>
      <c r="Q94" s="134">
        <v>52813.23</v>
      </c>
      <c r="R94" s="134">
        <v>8760.48</v>
      </c>
      <c r="S94" s="143">
        <f t="shared" si="33"/>
        <v>5378989.8500000006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92760.960000000006</v>
      </c>
      <c r="F95" s="134">
        <v>110.96</v>
      </c>
      <c r="G95" s="134">
        <v>554713.98</v>
      </c>
      <c r="H95" s="134">
        <v>657839.43999999994</v>
      </c>
      <c r="I95" s="134">
        <v>1732.49</v>
      </c>
      <c r="J95" s="134">
        <v>89463.59</v>
      </c>
      <c r="K95" s="134">
        <v>16.8</v>
      </c>
      <c r="L95" s="134">
        <v>1865.27</v>
      </c>
      <c r="M95" s="134">
        <v>5724.25</v>
      </c>
      <c r="N95" s="159">
        <v>0</v>
      </c>
      <c r="O95" s="134">
        <v>0</v>
      </c>
      <c r="P95" s="134">
        <v>5806.77</v>
      </c>
      <c r="Q95" s="134">
        <v>27091.81</v>
      </c>
      <c r="R95" s="134">
        <v>4391.1899999999996</v>
      </c>
      <c r="S95" s="143">
        <f t="shared" si="33"/>
        <v>1441517.51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2576.2399999999998</v>
      </c>
      <c r="F96" s="134">
        <v>0</v>
      </c>
      <c r="G96" s="134">
        <v>28977.59</v>
      </c>
      <c r="H96" s="134">
        <v>76.180000000000007</v>
      </c>
      <c r="I96" s="134">
        <v>926.68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347.08</v>
      </c>
      <c r="Q96" s="134">
        <v>1619.24</v>
      </c>
      <c r="R96" s="134">
        <v>262.08</v>
      </c>
      <c r="S96" s="143">
        <f t="shared" si="33"/>
        <v>34785.090000000004</v>
      </c>
      <c r="T96" s="41"/>
    </row>
    <row r="97" spans="1:20" ht="20.25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183169.2</v>
      </c>
      <c r="H97" s="134">
        <v>4448.97</v>
      </c>
      <c r="I97" s="134">
        <v>850.53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258.26</v>
      </c>
      <c r="Q97" s="134">
        <v>1204.96</v>
      </c>
      <c r="R97" s="134">
        <v>195.07</v>
      </c>
      <c r="S97" s="143">
        <f t="shared" si="33"/>
        <v>190126.99000000002</v>
      </c>
      <c r="T97" s="41"/>
    </row>
    <row r="98" spans="1:20" ht="20.25" customHeight="1" x14ac:dyDescent="0.2">
      <c r="A98" s="94" t="s">
        <v>167</v>
      </c>
      <c r="B98" s="106"/>
      <c r="C98" s="106"/>
      <c r="D98" s="44" t="s">
        <v>35</v>
      </c>
      <c r="E98" s="134">
        <v>12924</v>
      </c>
      <c r="F98" s="134">
        <v>3030.16</v>
      </c>
      <c r="G98" s="134">
        <v>73133.929999999993</v>
      </c>
      <c r="H98" s="134">
        <v>472708.44</v>
      </c>
      <c r="I98" s="134">
        <v>47945.77</v>
      </c>
      <c r="J98" s="134">
        <v>640385.28000000003</v>
      </c>
      <c r="K98" s="134">
        <v>183.64</v>
      </c>
      <c r="L98" s="134">
        <v>17871.11</v>
      </c>
      <c r="M98" s="134">
        <v>46979.97</v>
      </c>
      <c r="N98" s="159">
        <v>0</v>
      </c>
      <c r="O98" s="134">
        <v>848620.39</v>
      </c>
      <c r="P98" s="134">
        <v>4429.42</v>
      </c>
      <c r="Q98" s="134">
        <v>20710.62</v>
      </c>
      <c r="R98" s="134">
        <v>3349.35</v>
      </c>
      <c r="S98" s="143">
        <f t="shared" si="33"/>
        <v>2192272.08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34814130.829999998</v>
      </c>
      <c r="F99" s="137">
        <f t="shared" ref="F99:R99" si="44">SUM(F29,F46,F47,F48,F49,F55,F61,F75,F84,F90,F97,F98)</f>
        <v>192822.88999999998</v>
      </c>
      <c r="G99" s="137">
        <f t="shared" si="44"/>
        <v>91641808.640000015</v>
      </c>
      <c r="H99" s="137">
        <f t="shared" si="44"/>
        <v>7345666.9800000004</v>
      </c>
      <c r="I99" s="137">
        <f t="shared" si="44"/>
        <v>14286127.48</v>
      </c>
      <c r="J99" s="137">
        <f t="shared" si="44"/>
        <v>35140995.210000001</v>
      </c>
      <c r="K99" s="137">
        <f t="shared" si="44"/>
        <v>25840.77</v>
      </c>
      <c r="L99" s="137">
        <f t="shared" si="44"/>
        <v>3368376.1899999995</v>
      </c>
      <c r="M99" s="137">
        <f t="shared" si="44"/>
        <v>4763357.2999999989</v>
      </c>
      <c r="N99" s="148">
        <f t="shared" ref="N99" si="45">SUM(N29,N46,N47,N48,N49,N55,N61,N75,N84,N90,N97,N98)</f>
        <v>0</v>
      </c>
      <c r="O99" s="137">
        <f t="shared" si="44"/>
        <v>7806724.5999999996</v>
      </c>
      <c r="P99" s="137">
        <f t="shared" si="44"/>
        <v>542726.72000000009</v>
      </c>
      <c r="Q99" s="137">
        <f t="shared" si="44"/>
        <v>2860308.6100000008</v>
      </c>
      <c r="R99" s="137">
        <f t="shared" si="44"/>
        <v>483314.28999999992</v>
      </c>
      <c r="S99" s="137">
        <f t="shared" si="33"/>
        <v>203272200.51000005</v>
      </c>
      <c r="T99" s="108"/>
    </row>
    <row r="100" spans="1:20" ht="20.25" customHeight="1" x14ac:dyDescent="0.2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25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150968.19999999998</v>
      </c>
      <c r="F101" s="141">
        <f t="shared" ref="F101:R101" si="46">SUM(F102,F105)</f>
        <v>32715.09</v>
      </c>
      <c r="G101" s="141">
        <f t="shared" si="46"/>
        <v>2461715.79</v>
      </c>
      <c r="H101" s="141">
        <f t="shared" si="46"/>
        <v>724627.52999999991</v>
      </c>
      <c r="I101" s="141">
        <f t="shared" si="46"/>
        <v>2197004.2600000002</v>
      </c>
      <c r="J101" s="141">
        <f t="shared" si="46"/>
        <v>5885868.8799999999</v>
      </c>
      <c r="K101" s="141">
        <f t="shared" si="46"/>
        <v>8128.2200000000012</v>
      </c>
      <c r="L101" s="141">
        <f t="shared" si="46"/>
        <v>633021.14</v>
      </c>
      <c r="M101" s="141">
        <f t="shared" si="46"/>
        <v>706980.13</v>
      </c>
      <c r="N101" s="150">
        <f>SUM(N102,N105)</f>
        <v>0</v>
      </c>
      <c r="O101" s="141">
        <f t="shared" si="46"/>
        <v>0</v>
      </c>
      <c r="P101" s="141">
        <f t="shared" si="46"/>
        <v>65096.15</v>
      </c>
      <c r="Q101" s="141">
        <f t="shared" si="46"/>
        <v>272321.65000000002</v>
      </c>
      <c r="R101" s="141">
        <f t="shared" si="46"/>
        <v>41364.17</v>
      </c>
      <c r="S101" s="144">
        <f t="shared" ref="S101:S119" si="47">SUM(E101:R101)</f>
        <v>13179811.210000003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150281.21</v>
      </c>
      <c r="F102" s="142">
        <f t="shared" ref="F102:R102" si="48">SUM(F103:F104)</f>
        <v>32565.72</v>
      </c>
      <c r="G102" s="142">
        <f t="shared" si="48"/>
        <v>2113984.64</v>
      </c>
      <c r="H102" s="142">
        <f t="shared" si="48"/>
        <v>685698.96</v>
      </c>
      <c r="I102" s="142">
        <f t="shared" si="48"/>
        <v>1865815.81</v>
      </c>
      <c r="J102" s="142">
        <f t="shared" si="48"/>
        <v>4590737.8</v>
      </c>
      <c r="K102" s="142">
        <f t="shared" si="48"/>
        <v>6829.4900000000007</v>
      </c>
      <c r="L102" s="142">
        <f t="shared" si="48"/>
        <v>548639.64</v>
      </c>
      <c r="M102" s="142">
        <f t="shared" si="48"/>
        <v>574695.03</v>
      </c>
      <c r="N102" s="151">
        <f>SUM(N103:N104)</f>
        <v>0</v>
      </c>
      <c r="O102" s="142">
        <f t="shared" si="48"/>
        <v>0</v>
      </c>
      <c r="P102" s="142">
        <f t="shared" si="48"/>
        <v>49706.770000000004</v>
      </c>
      <c r="Q102" s="142">
        <f t="shared" si="48"/>
        <v>213377.54</v>
      </c>
      <c r="R102" s="142">
        <f t="shared" si="48"/>
        <v>34299.5</v>
      </c>
      <c r="S102" s="144">
        <f t="shared" si="47"/>
        <v>10866632.109999999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51524.98</v>
      </c>
      <c r="F103" s="134">
        <v>14085.99</v>
      </c>
      <c r="G103" s="134">
        <v>1530293.06</v>
      </c>
      <c r="H103" s="134">
        <v>439336.72</v>
      </c>
      <c r="I103" s="134">
        <v>1321530.56</v>
      </c>
      <c r="J103" s="134">
        <v>3305570.32</v>
      </c>
      <c r="K103" s="134">
        <v>5305.35</v>
      </c>
      <c r="L103" s="134">
        <v>448287.83</v>
      </c>
      <c r="M103" s="134">
        <v>409364.31</v>
      </c>
      <c r="N103" s="159">
        <v>0</v>
      </c>
      <c r="O103" s="134">
        <v>0</v>
      </c>
      <c r="P103" s="134">
        <v>36834.33</v>
      </c>
      <c r="Q103" s="134">
        <v>178704.89</v>
      </c>
      <c r="R103" s="134">
        <v>29282.560000000001</v>
      </c>
      <c r="S103" s="137">
        <f t="shared" si="47"/>
        <v>7770120.8999999985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98756.23</v>
      </c>
      <c r="F104" s="134">
        <v>18479.73</v>
      </c>
      <c r="G104" s="134">
        <v>583691.57999999996</v>
      </c>
      <c r="H104" s="134">
        <v>246362.23999999999</v>
      </c>
      <c r="I104" s="134">
        <v>544285.25</v>
      </c>
      <c r="J104" s="134">
        <v>1285167.48</v>
      </c>
      <c r="K104" s="134">
        <v>1524.14</v>
      </c>
      <c r="L104" s="134">
        <v>100351.81</v>
      </c>
      <c r="M104" s="134">
        <v>165330.72</v>
      </c>
      <c r="N104" s="159">
        <v>0</v>
      </c>
      <c r="O104" s="134">
        <v>0</v>
      </c>
      <c r="P104" s="134">
        <v>12872.44</v>
      </c>
      <c r="Q104" s="134">
        <v>34672.65</v>
      </c>
      <c r="R104" s="134">
        <v>5016.9399999999996</v>
      </c>
      <c r="S104" s="137">
        <f t="shared" si="47"/>
        <v>3096511.21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686.99</v>
      </c>
      <c r="F105" s="134">
        <v>149.37</v>
      </c>
      <c r="G105" s="134">
        <v>347731.15</v>
      </c>
      <c r="H105" s="134">
        <v>38928.57</v>
      </c>
      <c r="I105" s="134">
        <v>331188.45</v>
      </c>
      <c r="J105" s="134">
        <v>1295131.08</v>
      </c>
      <c r="K105" s="134">
        <v>1298.73</v>
      </c>
      <c r="L105" s="134">
        <v>84381.5</v>
      </c>
      <c r="M105" s="134">
        <v>132285.1</v>
      </c>
      <c r="N105" s="159">
        <v>0</v>
      </c>
      <c r="O105" s="134">
        <v>0</v>
      </c>
      <c r="P105" s="134">
        <v>15389.38</v>
      </c>
      <c r="Q105" s="134">
        <v>58944.11</v>
      </c>
      <c r="R105" s="134">
        <v>7064.67</v>
      </c>
      <c r="S105" s="137">
        <f t="shared" si="47"/>
        <v>2313179.0999999996</v>
      </c>
      <c r="T105" s="41"/>
    </row>
    <row r="106" spans="1:20" ht="20.25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5872929.1100000003</v>
      </c>
      <c r="F106" s="141">
        <f t="shared" ref="F106:R106" si="49">SUM(F107,F108,F109,F110,F111)</f>
        <v>148585</v>
      </c>
      <c r="G106" s="141">
        <f t="shared" si="49"/>
        <v>42063622.170000002</v>
      </c>
      <c r="H106" s="141">
        <f t="shared" si="49"/>
        <v>8921398.3200000003</v>
      </c>
      <c r="I106" s="141">
        <f t="shared" si="49"/>
        <v>20614809.82</v>
      </c>
      <c r="J106" s="141">
        <f t="shared" si="49"/>
        <v>48471516.370000005</v>
      </c>
      <c r="K106" s="141">
        <f t="shared" si="49"/>
        <v>64436.479999999996</v>
      </c>
      <c r="L106" s="141">
        <f t="shared" si="49"/>
        <v>4092254.13</v>
      </c>
      <c r="M106" s="141">
        <f t="shared" si="49"/>
        <v>4235439.4000000004</v>
      </c>
      <c r="N106" s="150">
        <f t="shared" ref="N106" si="50">SUM(N107,N108,N109,N110,N111)</f>
        <v>0</v>
      </c>
      <c r="O106" s="141">
        <f t="shared" si="49"/>
        <v>0</v>
      </c>
      <c r="P106" s="141">
        <f t="shared" si="49"/>
        <v>649324</v>
      </c>
      <c r="Q106" s="141">
        <f t="shared" si="49"/>
        <v>2678460.9700000002</v>
      </c>
      <c r="R106" s="141">
        <f t="shared" si="49"/>
        <v>420036.91</v>
      </c>
      <c r="S106" s="144">
        <f t="shared" si="47"/>
        <v>138232812.68000001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258359.09</v>
      </c>
      <c r="F107" s="134">
        <v>3841.3</v>
      </c>
      <c r="G107" s="134">
        <v>5961105.54</v>
      </c>
      <c r="H107" s="134">
        <v>407823.43</v>
      </c>
      <c r="I107" s="134">
        <v>1313069.54</v>
      </c>
      <c r="J107" s="134">
        <v>2679922.89</v>
      </c>
      <c r="K107" s="134">
        <v>3876.98</v>
      </c>
      <c r="L107" s="134">
        <v>200117.39</v>
      </c>
      <c r="M107" s="134">
        <v>372624.15</v>
      </c>
      <c r="N107" s="159">
        <v>0</v>
      </c>
      <c r="O107" s="134">
        <v>0</v>
      </c>
      <c r="P107" s="134">
        <v>27809.360000000001</v>
      </c>
      <c r="Q107" s="134">
        <v>186340.5</v>
      </c>
      <c r="R107" s="134">
        <v>26825.279999999999</v>
      </c>
      <c r="S107" s="137">
        <f t="shared" si="47"/>
        <v>11441715.449999999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266212.44</v>
      </c>
      <c r="F108" s="134">
        <v>5334.79</v>
      </c>
      <c r="G108" s="134">
        <v>1382645.31</v>
      </c>
      <c r="H108" s="134">
        <v>263231.28000000003</v>
      </c>
      <c r="I108" s="134">
        <v>257859.62</v>
      </c>
      <c r="J108" s="134">
        <v>1817266.67</v>
      </c>
      <c r="K108" s="134">
        <v>2231.36</v>
      </c>
      <c r="L108" s="134">
        <v>64929.34</v>
      </c>
      <c r="M108" s="134">
        <v>115169.34</v>
      </c>
      <c r="N108" s="159">
        <v>0</v>
      </c>
      <c r="O108" s="134">
        <v>0</v>
      </c>
      <c r="P108" s="134">
        <v>17921.78</v>
      </c>
      <c r="Q108" s="134">
        <v>58271.66</v>
      </c>
      <c r="R108" s="134">
        <v>8774.52</v>
      </c>
      <c r="S108" s="137">
        <f t="shared" si="47"/>
        <v>4259848.1099999985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5348357.58</v>
      </c>
      <c r="F109" s="134">
        <v>139408.91</v>
      </c>
      <c r="G109" s="134">
        <v>34719871.32</v>
      </c>
      <c r="H109" s="134">
        <v>8250343.6100000003</v>
      </c>
      <c r="I109" s="134">
        <v>19043880.66</v>
      </c>
      <c r="J109" s="134">
        <v>43974326.810000002</v>
      </c>
      <c r="K109" s="134">
        <v>58328.14</v>
      </c>
      <c r="L109" s="134">
        <v>3827207.4</v>
      </c>
      <c r="M109" s="134">
        <v>3747645.91</v>
      </c>
      <c r="N109" s="159">
        <v>0</v>
      </c>
      <c r="O109" s="134">
        <v>0</v>
      </c>
      <c r="P109" s="134">
        <v>603592.86</v>
      </c>
      <c r="Q109" s="134">
        <v>2433848.81</v>
      </c>
      <c r="R109" s="134">
        <v>384437.11</v>
      </c>
      <c r="S109" s="137">
        <f t="shared" si="47"/>
        <v>122531249.12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25" customHeight="1" x14ac:dyDescent="0.2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255278.82</v>
      </c>
      <c r="H112" s="134">
        <v>4448.97</v>
      </c>
      <c r="I112" s="134">
        <v>402.9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3401.65</v>
      </c>
      <c r="Q112" s="134">
        <v>22194.57</v>
      </c>
      <c r="R112" s="134">
        <v>2568.9699999999998</v>
      </c>
      <c r="S112" s="137">
        <f t="shared" si="47"/>
        <v>288295.88</v>
      </c>
      <c r="T112" s="41"/>
    </row>
    <row r="113" spans="1:20" ht="20.25" customHeight="1" x14ac:dyDescent="0.2">
      <c r="A113" s="94" t="s">
        <v>180</v>
      </c>
      <c r="B113" s="106"/>
      <c r="C113" s="106"/>
      <c r="D113" s="44" t="s">
        <v>19</v>
      </c>
      <c r="E113" s="134">
        <v>1288.1199999999999</v>
      </c>
      <c r="F113" s="134">
        <v>0</v>
      </c>
      <c r="G113" s="134">
        <v>1159297.3700000001</v>
      </c>
      <c r="H113" s="134">
        <v>187724.69</v>
      </c>
      <c r="I113" s="134">
        <v>84610.18</v>
      </c>
      <c r="J113" s="134">
        <v>937474.88</v>
      </c>
      <c r="K113" s="134">
        <v>766.99</v>
      </c>
      <c r="L113" s="134">
        <v>37216.68</v>
      </c>
      <c r="M113" s="134">
        <v>61552.88</v>
      </c>
      <c r="N113" s="159">
        <v>0</v>
      </c>
      <c r="O113" s="134">
        <v>0</v>
      </c>
      <c r="P113" s="134">
        <v>17588.830000000002</v>
      </c>
      <c r="Q113" s="134">
        <v>68451.42</v>
      </c>
      <c r="R113" s="134">
        <v>11152.9</v>
      </c>
      <c r="S113" s="137">
        <f t="shared" si="47"/>
        <v>2567124.9400000004</v>
      </c>
      <c r="T113" s="41"/>
    </row>
    <row r="114" spans="1:20" ht="20.25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151787.4</v>
      </c>
      <c r="H114" s="134">
        <v>12976.19</v>
      </c>
      <c r="I114" s="134">
        <v>64464.9</v>
      </c>
      <c r="J114" s="134">
        <v>756057.05</v>
      </c>
      <c r="K114" s="134">
        <v>837.81</v>
      </c>
      <c r="L114" s="134">
        <v>322426.15999999997</v>
      </c>
      <c r="M114" s="134">
        <v>81074.649999999994</v>
      </c>
      <c r="N114" s="159">
        <v>0</v>
      </c>
      <c r="O114" s="134">
        <v>0</v>
      </c>
      <c r="P114" s="134">
        <v>943.37</v>
      </c>
      <c r="Q114" s="134">
        <v>5050.3</v>
      </c>
      <c r="R114" s="134">
        <v>637.76</v>
      </c>
      <c r="S114" s="137">
        <f t="shared" si="47"/>
        <v>1396255.59</v>
      </c>
      <c r="T114" s="41"/>
    </row>
    <row r="115" spans="1:20" ht="20.25" customHeight="1" x14ac:dyDescent="0.2">
      <c r="A115" s="94" t="s">
        <v>182</v>
      </c>
      <c r="B115" s="106"/>
      <c r="C115" s="106"/>
      <c r="D115" s="44" t="s">
        <v>233</v>
      </c>
      <c r="E115" s="134">
        <v>426505.69</v>
      </c>
      <c r="F115" s="134">
        <v>5974.97</v>
      </c>
      <c r="G115" s="134">
        <v>147647.75</v>
      </c>
      <c r="H115" s="134">
        <v>35184.449999999997</v>
      </c>
      <c r="I115" s="134">
        <v>290092.07</v>
      </c>
      <c r="J115" s="134">
        <v>1672906.22</v>
      </c>
      <c r="K115" s="134">
        <v>1513.7</v>
      </c>
      <c r="L115" s="134">
        <v>94329.63</v>
      </c>
      <c r="M115" s="134">
        <v>140130.29999999999</v>
      </c>
      <c r="N115" s="159">
        <v>0</v>
      </c>
      <c r="O115" s="134">
        <v>0</v>
      </c>
      <c r="P115" s="134">
        <v>14481.58</v>
      </c>
      <c r="Q115" s="134">
        <v>67565.11</v>
      </c>
      <c r="R115" s="134">
        <v>6849.66</v>
      </c>
      <c r="S115" s="137">
        <f t="shared" si="47"/>
        <v>2903181.13</v>
      </c>
      <c r="T115" s="41"/>
    </row>
    <row r="116" spans="1:20" ht="20.25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30357.48</v>
      </c>
      <c r="H116" s="134">
        <v>113448.97</v>
      </c>
      <c r="I116" s="134">
        <v>52377.73</v>
      </c>
      <c r="J116" s="134">
        <v>21020.95</v>
      </c>
      <c r="K116" s="134">
        <v>3.6</v>
      </c>
      <c r="L116" s="134">
        <v>977.04</v>
      </c>
      <c r="M116" s="134">
        <v>4903.24</v>
      </c>
      <c r="N116" s="159">
        <v>0</v>
      </c>
      <c r="O116" s="134">
        <v>0</v>
      </c>
      <c r="P116" s="134">
        <v>357.74</v>
      </c>
      <c r="Q116" s="134">
        <v>1641.11</v>
      </c>
      <c r="R116" s="134">
        <v>265.58999999999997</v>
      </c>
      <c r="S116" s="137">
        <f t="shared" si="47"/>
        <v>225353.45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74.14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0.69</v>
      </c>
      <c r="Q117" s="134">
        <v>3.17</v>
      </c>
      <c r="R117" s="134">
        <v>0.42</v>
      </c>
      <c r="S117" s="137">
        <f>SUM(E117:R117)</f>
        <v>78.42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6451691.120000001</v>
      </c>
      <c r="F118" s="137">
        <f t="shared" ref="F118:R118" si="51">SUM(F101,F106,F112,F113,F114,F115,F116,F117)</f>
        <v>187275.06</v>
      </c>
      <c r="G118" s="137">
        <f t="shared" si="51"/>
        <v>46269706.779999994</v>
      </c>
      <c r="H118" s="137">
        <f t="shared" si="51"/>
        <v>9999883.2599999998</v>
      </c>
      <c r="I118" s="137">
        <f t="shared" si="51"/>
        <v>23303761.859999999</v>
      </c>
      <c r="J118" s="137">
        <f t="shared" si="51"/>
        <v>57744844.350000009</v>
      </c>
      <c r="K118" s="137">
        <f t="shared" si="51"/>
        <v>75686.8</v>
      </c>
      <c r="L118" s="137">
        <f t="shared" si="51"/>
        <v>5180224.7799999993</v>
      </c>
      <c r="M118" s="137">
        <f t="shared" si="51"/>
        <v>5230080.6000000006</v>
      </c>
      <c r="N118" s="148">
        <f t="shared" ref="N118" si="52">SUM(N101,N106,N112,N113,N114,N115,N116,N117)</f>
        <v>0</v>
      </c>
      <c r="O118" s="137">
        <f t="shared" si="51"/>
        <v>0</v>
      </c>
      <c r="P118" s="137">
        <f t="shared" si="51"/>
        <v>751194.00999999989</v>
      </c>
      <c r="Q118" s="137">
        <f t="shared" si="51"/>
        <v>3115688.2999999993</v>
      </c>
      <c r="R118" s="137">
        <f t="shared" si="51"/>
        <v>482876.37999999995</v>
      </c>
      <c r="S118" s="137">
        <f t="shared" si="47"/>
        <v>158792913.30000001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42937491.640000001</v>
      </c>
      <c r="F120" s="145">
        <f t="shared" ref="F120:R120" si="53">SUM(F27,F99,F118,F119)</f>
        <v>426783.75</v>
      </c>
      <c r="G120" s="145">
        <f t="shared" si="53"/>
        <v>137988554.39000002</v>
      </c>
      <c r="H120" s="145">
        <f t="shared" si="53"/>
        <v>18537414.66</v>
      </c>
      <c r="I120" s="145">
        <f t="shared" si="53"/>
        <v>40290565.920000002</v>
      </c>
      <c r="J120" s="145">
        <f t="shared" si="53"/>
        <v>99625387.300000012</v>
      </c>
      <c r="K120" s="145">
        <f t="shared" si="53"/>
        <v>120030.35</v>
      </c>
      <c r="L120" s="145">
        <f t="shared" si="53"/>
        <v>8882263.1399999987</v>
      </c>
      <c r="M120" s="145">
        <f t="shared" si="53"/>
        <v>11402905.390000001</v>
      </c>
      <c r="N120" s="152">
        <f t="shared" ref="N120" si="54">SUM(N27,N99,N118,N119)</f>
        <v>0</v>
      </c>
      <c r="O120" s="145">
        <f t="shared" si="53"/>
        <v>8695340.4800000004</v>
      </c>
      <c r="P120" s="145">
        <f t="shared" si="53"/>
        <v>1355780.49</v>
      </c>
      <c r="Q120" s="145">
        <f t="shared" si="53"/>
        <v>6325046.7400000002</v>
      </c>
      <c r="R120" s="145">
        <f t="shared" si="53"/>
        <v>1023865.8399999999</v>
      </c>
      <c r="S120" s="145">
        <f>SUM(E120:R120)</f>
        <v>377611430.09000003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CIAp1vJDatsTnlr9arX49bi0wBWPU6/INmVFT2lP/oZySsTgQ2uy1/BcFFrXRNrt5gGs1lgLmGyP54o4RR/pKg==" saltValue="VNGdoGwpP5mPihgQswynOw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2022</formula1>
      <formula2>2022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E110" zoomScale="70" zoomScaleNormal="70" zoomScaleSheetLayoutView="80" workbookViewId="0">
      <selection activeCell="F120" sqref="F120:M120"/>
    </sheetView>
  </sheetViews>
  <sheetFormatPr defaultColWidth="9.28515625" defaultRowHeight="12.75" x14ac:dyDescent="0.2"/>
  <cols>
    <col min="1" max="1" width="7.7109375" style="68" bestFit="1" customWidth="1"/>
    <col min="2" max="2" width="6.28515625" style="68" bestFit="1" customWidth="1"/>
    <col min="3" max="3" width="5.5703125" style="68" bestFit="1" customWidth="1"/>
    <col min="4" max="4" width="63" style="69" customWidth="1"/>
    <col min="5" max="5" width="15.7109375" style="70" customWidth="1"/>
    <col min="6" max="6" width="16.28515625" style="70" customWidth="1"/>
    <col min="7" max="7" width="17.7109375" style="70" customWidth="1"/>
    <col min="8" max="13" width="16.28515625" style="70" customWidth="1"/>
    <col min="14" max="16384" width="9.28515625" style="56"/>
  </cols>
  <sheetData>
    <row r="1" spans="1:13" ht="35.25" customHeight="1" thickBot="1" x14ac:dyDescent="0.25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2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4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120110</v>
      </c>
      <c r="F4" s="81" t="s">
        <v>3</v>
      </c>
      <c r="G4" s="82"/>
      <c r="H4" s="82"/>
      <c r="I4" s="82"/>
      <c r="J4" s="83"/>
      <c r="K4" s="83"/>
      <c r="L4" s="75"/>
      <c r="M4" s="84">
        <v>2022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7" customHeight="1" x14ac:dyDescent="0.2">
      <c r="A7" s="190"/>
      <c r="B7" s="191"/>
      <c r="C7" s="191"/>
      <c r="D7" s="195" t="s">
        <v>4</v>
      </c>
      <c r="E7" s="205" t="s">
        <v>251</v>
      </c>
      <c r="F7" s="197" t="s">
        <v>255</v>
      </c>
      <c r="G7" s="199" t="s">
        <v>256</v>
      </c>
      <c r="H7" s="199" t="s">
        <v>244</v>
      </c>
      <c r="I7" s="199" t="s">
        <v>245</v>
      </c>
      <c r="J7" s="199" t="s">
        <v>241</v>
      </c>
      <c r="K7" s="203" t="s">
        <v>242</v>
      </c>
      <c r="L7" s="199" t="s">
        <v>243</v>
      </c>
      <c r="M7" s="199" t="s">
        <v>257</v>
      </c>
    </row>
    <row r="8" spans="1:13" ht="82.5" customHeight="1" thickBot="1" x14ac:dyDescent="0.25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25" customHeight="1" x14ac:dyDescent="0.2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4134433.55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59852.800000000003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2634725.8200000008</v>
      </c>
      <c r="F11" s="134">
        <v>0</v>
      </c>
      <c r="G11" s="134">
        <v>0</v>
      </c>
      <c r="H11" s="134">
        <v>0</v>
      </c>
      <c r="I11" s="134">
        <v>0</v>
      </c>
      <c r="J11" s="134">
        <v>34648.050000000003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1499707.7300000002</v>
      </c>
      <c r="F12" s="134">
        <v>0</v>
      </c>
      <c r="G12" s="134">
        <v>0</v>
      </c>
      <c r="H12" s="134">
        <v>0</v>
      </c>
      <c r="I12" s="134">
        <v>0</v>
      </c>
      <c r="J12" s="134">
        <v>25204.75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1092126.7300000002</v>
      </c>
      <c r="F13" s="134">
        <v>0</v>
      </c>
      <c r="G13" s="134">
        <v>0</v>
      </c>
      <c r="H13" s="134">
        <v>0</v>
      </c>
      <c r="I13" s="134">
        <v>0</v>
      </c>
      <c r="J13" s="134">
        <v>26495.56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1614496.3400000003</v>
      </c>
      <c r="F14" s="134">
        <v>0</v>
      </c>
      <c r="G14" s="134">
        <v>0</v>
      </c>
      <c r="H14" s="134">
        <v>0</v>
      </c>
      <c r="I14" s="134">
        <v>0</v>
      </c>
      <c r="J14" s="134">
        <v>28126.06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3349823.75</v>
      </c>
      <c r="F15" s="134">
        <v>0</v>
      </c>
      <c r="G15" s="134">
        <v>0</v>
      </c>
      <c r="H15" s="134">
        <v>0</v>
      </c>
      <c r="I15" s="134">
        <v>0</v>
      </c>
      <c r="J15" s="134">
        <v>39267.78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1295211.9099999999</v>
      </c>
      <c r="F16" s="134">
        <v>0</v>
      </c>
      <c r="G16" s="134">
        <v>0</v>
      </c>
      <c r="H16" s="134">
        <v>0</v>
      </c>
      <c r="I16" s="134">
        <v>0</v>
      </c>
      <c r="J16" s="134">
        <v>29620.68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2123751.71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54756.11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1655042.57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38315.279999999999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745648.20000000007</v>
      </c>
      <c r="F19" s="134">
        <v>0</v>
      </c>
      <c r="G19" s="134">
        <v>0</v>
      </c>
      <c r="H19" s="134">
        <v>0</v>
      </c>
      <c r="I19" s="134">
        <v>0</v>
      </c>
      <c r="J19" s="134">
        <v>12227.35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400387.66000000003</v>
      </c>
      <c r="F20" s="134">
        <v>0</v>
      </c>
      <c r="G20" s="134">
        <v>0</v>
      </c>
      <c r="H20" s="134">
        <v>0</v>
      </c>
      <c r="I20" s="134">
        <v>0</v>
      </c>
      <c r="J20" s="134">
        <v>11685.22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509006.71000000008</v>
      </c>
      <c r="F21" s="134">
        <v>0</v>
      </c>
      <c r="G21" s="134">
        <v>0</v>
      </c>
      <c r="H21" s="134">
        <v>0</v>
      </c>
      <c r="I21" s="134">
        <v>0</v>
      </c>
      <c r="J21" s="134">
        <v>14402.71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468709.13999999996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16440.830000000002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219552.20000000004</v>
      </c>
      <c r="F23" s="134">
        <v>0</v>
      </c>
      <c r="G23" s="134">
        <v>0</v>
      </c>
      <c r="H23" s="134">
        <v>0</v>
      </c>
      <c r="I23" s="134">
        <v>0</v>
      </c>
      <c r="J23" s="134">
        <v>6250.23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249156.94000000003</v>
      </c>
      <c r="F24" s="134">
        <v>0</v>
      </c>
      <c r="G24" s="134">
        <v>0</v>
      </c>
      <c r="H24" s="134">
        <v>0</v>
      </c>
      <c r="I24" s="134">
        <v>0</v>
      </c>
      <c r="J24" s="134">
        <v>10190.6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1331156.2999999998</v>
      </c>
      <c r="F25" s="134">
        <v>0</v>
      </c>
      <c r="G25" s="134">
        <v>0</v>
      </c>
      <c r="H25" s="134">
        <v>0</v>
      </c>
      <c r="I25" s="134">
        <v>0</v>
      </c>
      <c r="J25" s="134">
        <v>20231.73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605315.99</v>
      </c>
      <c r="F26" s="134">
        <v>0</v>
      </c>
      <c r="G26" s="134">
        <v>0</v>
      </c>
      <c r="H26" s="134">
        <v>0</v>
      </c>
      <c r="I26" s="134">
        <v>0</v>
      </c>
      <c r="J26" s="134">
        <v>13451.59</v>
      </c>
      <c r="K26" s="134">
        <v>0</v>
      </c>
      <c r="L26" s="134">
        <v>0</v>
      </c>
      <c r="M26" s="134">
        <v>0</v>
      </c>
    </row>
    <row r="27" spans="1:20" s="39" customFormat="1" ht="25.1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15546316.279999999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271802.31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19274727.900000006</v>
      </c>
      <c r="F29" s="141">
        <f>SUM(F30,F37,F43)</f>
        <v>70293.31</v>
      </c>
      <c r="G29" s="141">
        <f t="shared" ref="G29:M29" si="5">SUM(G30,G37,G43)</f>
        <v>49703.700000000004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15054821.729999999</v>
      </c>
      <c r="F30" s="142">
        <f>SUM(F31:F36)</f>
        <v>67453.179999999993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15054821.729999999</v>
      </c>
      <c r="F31" s="134">
        <v>67453.179999999993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2844714.1999999997</v>
      </c>
      <c r="F37" s="142">
        <f>SUM(F38:F42)</f>
        <v>2840.13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2844714.1999999997</v>
      </c>
      <c r="F38" s="134">
        <v>2840.13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1375191.9699999997</v>
      </c>
      <c r="F43" s="142">
        <f>SUM(F44:F45)</f>
        <v>0</v>
      </c>
      <c r="G43" s="142">
        <f t="shared" ref="G43:M43" si="8">SUM(G44:G45)</f>
        <v>49703.700000000004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296673.31</v>
      </c>
      <c r="F44" s="134">
        <v>0</v>
      </c>
      <c r="G44" s="134">
        <v>42248.15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1078518.6599999999</v>
      </c>
      <c r="F45" s="134">
        <v>0</v>
      </c>
      <c r="G45" s="134">
        <v>7455.55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3469415.2199999997</v>
      </c>
      <c r="F46" s="134">
        <v>710.03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81795.7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3879535.2800000007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68720865.060000002</v>
      </c>
      <c r="F49" s="141">
        <f>SUM(F50:F51,F54)</f>
        <v>424318.98</v>
      </c>
      <c r="G49" s="141">
        <f t="shared" ref="G49:M49" si="9">SUM(G50:G51,G54)</f>
        <v>1604135.28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25172161.15000001</v>
      </c>
      <c r="F50" s="134">
        <v>242984.94</v>
      </c>
      <c r="G50" s="134">
        <v>204414.07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28175885.169999998</v>
      </c>
      <c r="F51" s="142">
        <f>SUM(F52:F53)</f>
        <v>181334.04</v>
      </c>
      <c r="G51" s="142">
        <f t="shared" ref="G51:M51" si="10">SUM(G52:G53)</f>
        <v>1399721.21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18654523.359999996</v>
      </c>
      <c r="F52" s="134">
        <v>181334.04</v>
      </c>
      <c r="G52" s="134">
        <v>1399721.21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22.5" x14ac:dyDescent="0.2">
      <c r="A53" s="120"/>
      <c r="B53" s="113"/>
      <c r="C53" s="113" t="s">
        <v>191</v>
      </c>
      <c r="D53" s="132" t="s">
        <v>216</v>
      </c>
      <c r="E53" s="143">
        <f>'Modello LA'!S53</f>
        <v>9521361.8100000005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15372818.74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9773715.3899999987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4318195.46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2552227.1000000006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1419879.6699999997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346088.68999999994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5455519.9299999997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53783189.240000002</v>
      </c>
      <c r="F61" s="141">
        <f>SUM(F62,F68,F74)</f>
        <v>274178</v>
      </c>
      <c r="G61" s="141">
        <f t="shared" ref="G61:M61" si="13">SUM(G62,G68,G74)</f>
        <v>3492692.37</v>
      </c>
      <c r="H61" s="141">
        <f t="shared" si="13"/>
        <v>0</v>
      </c>
      <c r="I61" s="141">
        <f t="shared" si="13"/>
        <v>0</v>
      </c>
      <c r="J61" s="141">
        <f t="shared" si="13"/>
        <v>569544.56000000006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31802055.010000002</v>
      </c>
      <c r="F62" s="142">
        <f>SUM(F63:F67)</f>
        <v>204262.61</v>
      </c>
      <c r="G62" s="142">
        <f t="shared" ref="G62:M62" si="14">SUM(G63:G67)</f>
        <v>2579820.9900000002</v>
      </c>
      <c r="H62" s="142">
        <f t="shared" si="14"/>
        <v>0</v>
      </c>
      <c r="I62" s="142">
        <f t="shared" si="14"/>
        <v>0</v>
      </c>
      <c r="J62" s="142">
        <f t="shared" si="14"/>
        <v>431088.25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9587841.120000001</v>
      </c>
      <c r="F63" s="134">
        <v>20563.349999999999</v>
      </c>
      <c r="G63" s="134">
        <v>259713.52</v>
      </c>
      <c r="H63" s="134">
        <v>0</v>
      </c>
      <c r="I63" s="134">
        <v>0</v>
      </c>
      <c r="J63" s="134">
        <v>94025.279999999999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7848347.2599999988</v>
      </c>
      <c r="F64" s="134">
        <v>21934.240000000002</v>
      </c>
      <c r="G64" s="134">
        <v>277027.75</v>
      </c>
      <c r="H64" s="134">
        <v>0</v>
      </c>
      <c r="I64" s="134">
        <v>0</v>
      </c>
      <c r="J64" s="134">
        <v>94432.9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14365866.630000003</v>
      </c>
      <c r="F65" s="134">
        <v>161765.01999999999</v>
      </c>
      <c r="G65" s="134">
        <v>2043079.72</v>
      </c>
      <c r="H65" s="134">
        <v>0</v>
      </c>
      <c r="I65" s="134">
        <v>0</v>
      </c>
      <c r="J65" s="134">
        <v>242630.07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21266052.679999996</v>
      </c>
      <c r="F68" s="142">
        <f>SUM(F69,F70,F71,F72,F73)</f>
        <v>69915.39</v>
      </c>
      <c r="G68" s="142">
        <f t="shared" ref="G68:M68" si="15">SUM(G69,G70,G71,G72,G73)</f>
        <v>883025.97</v>
      </c>
      <c r="H68" s="142">
        <f t="shared" si="15"/>
        <v>0</v>
      </c>
      <c r="I68" s="142">
        <f t="shared" si="15"/>
        <v>0</v>
      </c>
      <c r="J68" s="142">
        <f t="shared" si="15"/>
        <v>138456.31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1266842.7900000003</v>
      </c>
      <c r="F69" s="134">
        <v>4112.67</v>
      </c>
      <c r="G69" s="134">
        <v>51942.7</v>
      </c>
      <c r="H69" s="134">
        <v>0</v>
      </c>
      <c r="I69" s="134">
        <v>0</v>
      </c>
      <c r="J69" s="134">
        <v>23778.07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4782080.72</v>
      </c>
      <c r="F70" s="134">
        <v>0</v>
      </c>
      <c r="G70" s="134">
        <v>0</v>
      </c>
      <c r="H70" s="134">
        <v>0</v>
      </c>
      <c r="I70" s="134">
        <v>0</v>
      </c>
      <c r="J70" s="134">
        <v>39267.78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15217129.169999998</v>
      </c>
      <c r="F71" s="134">
        <v>65802.720000000001</v>
      </c>
      <c r="G71" s="134">
        <v>831083.27</v>
      </c>
      <c r="H71" s="134">
        <v>0</v>
      </c>
      <c r="I71" s="134">
        <v>0</v>
      </c>
      <c r="J71" s="134">
        <v>75410.460000000006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715081.55000000016</v>
      </c>
      <c r="F74" s="134">
        <v>0</v>
      </c>
      <c r="G74" s="134">
        <v>29845.41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21677860.190000001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370394.56999999995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3645705.9099999997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60871.86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3495031.9799999995</v>
      </c>
      <c r="F77" s="134">
        <v>0</v>
      </c>
      <c r="G77" s="134">
        <v>0</v>
      </c>
      <c r="H77" s="134">
        <v>0</v>
      </c>
      <c r="I77" s="134">
        <v>0</v>
      </c>
      <c r="J77" s="134">
        <v>60871.86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150673.93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4273076.7699999996</v>
      </c>
      <c r="F79" s="134">
        <v>0</v>
      </c>
      <c r="G79" s="134">
        <v>0</v>
      </c>
      <c r="H79" s="134">
        <v>0</v>
      </c>
      <c r="I79" s="134">
        <v>0</v>
      </c>
      <c r="J79" s="134">
        <v>34919.79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3154805.14</v>
      </c>
      <c r="F80" s="134">
        <v>0</v>
      </c>
      <c r="G80" s="134">
        <v>0</v>
      </c>
      <c r="H80" s="134">
        <v>0</v>
      </c>
      <c r="I80" s="134">
        <v>0</v>
      </c>
      <c r="J80" s="134">
        <v>72557.08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5996296.3999999994</v>
      </c>
      <c r="F81" s="134">
        <v>0</v>
      </c>
      <c r="G81" s="134">
        <v>0</v>
      </c>
      <c r="H81" s="134">
        <v>0</v>
      </c>
      <c r="I81" s="134">
        <v>0</v>
      </c>
      <c r="J81" s="134">
        <v>78127.95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3248920.12</v>
      </c>
      <c r="F82" s="134">
        <v>0</v>
      </c>
      <c r="G82" s="134">
        <v>0</v>
      </c>
      <c r="H82" s="134">
        <v>0</v>
      </c>
      <c r="I82" s="134">
        <v>0</v>
      </c>
      <c r="J82" s="134">
        <v>91715.41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1359055.85</v>
      </c>
      <c r="F83" s="134">
        <v>0</v>
      </c>
      <c r="G83" s="134">
        <v>0</v>
      </c>
      <c r="H83" s="134">
        <v>0</v>
      </c>
      <c r="I83" s="134">
        <v>0</v>
      </c>
      <c r="J83" s="134">
        <v>32202.48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7646948.5099999998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9755.8000000000011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1761272.8000000003</v>
      </c>
      <c r="F85" s="134">
        <v>0</v>
      </c>
      <c r="G85" s="134">
        <v>0</v>
      </c>
      <c r="H85" s="134">
        <v>0</v>
      </c>
      <c r="I85" s="134">
        <v>0</v>
      </c>
      <c r="J85" s="134">
        <v>9103.6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1679182.3900000001</v>
      </c>
      <c r="F86" s="134">
        <v>0</v>
      </c>
      <c r="G86" s="134">
        <v>0</v>
      </c>
      <c r="H86" s="134">
        <v>0</v>
      </c>
      <c r="I86" s="134">
        <v>0</v>
      </c>
      <c r="J86" s="134">
        <v>652.20000000000005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31966.529999999995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4142032.8099999996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32493.98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12581748.950000001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71673.87000000001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2467307.5300000003</v>
      </c>
      <c r="F91" s="134">
        <v>0</v>
      </c>
      <c r="G91" s="134">
        <v>0</v>
      </c>
      <c r="H91" s="134">
        <v>0</v>
      </c>
      <c r="I91" s="134">
        <v>0</v>
      </c>
      <c r="J91" s="134">
        <v>19973.580000000002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3218940.5200000005</v>
      </c>
      <c r="F92" s="134">
        <v>0</v>
      </c>
      <c r="G92" s="134">
        <v>0</v>
      </c>
      <c r="H92" s="134">
        <v>0</v>
      </c>
      <c r="I92" s="134">
        <v>0</v>
      </c>
      <c r="J92" s="134">
        <v>37365.53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40208.449999999997</v>
      </c>
      <c r="F93" s="134">
        <v>0</v>
      </c>
      <c r="G93" s="134">
        <v>0</v>
      </c>
      <c r="H93" s="134">
        <v>0</v>
      </c>
      <c r="I93" s="134">
        <v>0</v>
      </c>
      <c r="J93" s="134">
        <v>475.55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5378989.8500000006</v>
      </c>
      <c r="F94" s="134">
        <v>0</v>
      </c>
      <c r="G94" s="134">
        <v>0</v>
      </c>
      <c r="H94" s="134">
        <v>0</v>
      </c>
      <c r="I94" s="134">
        <v>0</v>
      </c>
      <c r="J94" s="134">
        <v>9103.6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1441517.51</v>
      </c>
      <c r="F95" s="134">
        <v>0</v>
      </c>
      <c r="G95" s="134">
        <v>0</v>
      </c>
      <c r="H95" s="134">
        <v>0</v>
      </c>
      <c r="I95" s="134">
        <v>0</v>
      </c>
      <c r="J95" s="134">
        <v>4755.6099999999997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34785.090000000004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190126.99000000002</v>
      </c>
      <c r="F97" s="134">
        <v>72264.179999999993</v>
      </c>
      <c r="G97" s="134">
        <v>28546.639999999999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2192272.08</v>
      </c>
      <c r="F98" s="134">
        <v>0</v>
      </c>
      <c r="G98" s="134">
        <v>0</v>
      </c>
      <c r="H98" s="134">
        <v>0</v>
      </c>
      <c r="I98" s="134">
        <v>0</v>
      </c>
      <c r="J98" s="134">
        <v>65575.839999999997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203272200.51000005</v>
      </c>
      <c r="F99" s="145">
        <f>SUM(F29,F46,F47,F48,F49,F55,F61,F75,F84,F90,F97,F98)</f>
        <v>841764.5</v>
      </c>
      <c r="G99" s="145">
        <f t="shared" ref="G99:M99" si="20">SUM(G29,G46,G47,G48,G49,G55,G61,G75,G84,G90,G97,G98)</f>
        <v>5175077.9899999993</v>
      </c>
      <c r="H99" s="145">
        <f t="shared" si="20"/>
        <v>0</v>
      </c>
      <c r="I99" s="145">
        <f t="shared" si="20"/>
        <v>0</v>
      </c>
      <c r="J99" s="145">
        <f t="shared" si="20"/>
        <v>1086944.6400000001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13179811.210000003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10866632.109999999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7770120.8999999985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3096511.21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2313179.0999999996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138232812.68000001</v>
      </c>
      <c r="F106" s="141">
        <f>SUM(F107,F108,F109,F110,F111)</f>
        <v>656377.45000000007</v>
      </c>
      <c r="G106" s="141">
        <f t="shared" ref="G106:M106" si="23">SUM(G107,G108,G109,G110,G111)</f>
        <v>13444986.1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11441715.449999999</v>
      </c>
      <c r="F107" s="134">
        <v>5229.95</v>
      </c>
      <c r="G107" s="134">
        <v>107127.72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4259848.1099999985</v>
      </c>
      <c r="F108" s="134">
        <v>27724.080000000002</v>
      </c>
      <c r="G108" s="134">
        <v>567889.6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122531249.12</v>
      </c>
      <c r="F109" s="134">
        <v>623423.42000000004</v>
      </c>
      <c r="G109" s="134">
        <v>12769968.779999999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288295.88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2567124.9400000004</v>
      </c>
      <c r="F113" s="134">
        <v>1640.95</v>
      </c>
      <c r="G113" s="134">
        <v>33612.65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1396255.59</v>
      </c>
      <c r="F114" s="134">
        <v>0</v>
      </c>
      <c r="G114" s="134">
        <v>69639.3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2903181.13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225353.45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78.42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158792913.30000001</v>
      </c>
      <c r="F118" s="145">
        <f>SUM(F101,F106,F112,F113,F114,F115,F116,F117)</f>
        <v>658018.4</v>
      </c>
      <c r="G118" s="145">
        <f t="shared" ref="G118:M118" si="24">SUM(G101,G106,G112,G113,G114,G115,G116,G117)</f>
        <v>13548238.050000001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23271.65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377611430.09000003</v>
      </c>
      <c r="F120" s="145">
        <f>SUM(F27,F99,F118,F119)</f>
        <v>1499782.9</v>
      </c>
      <c r="G120" s="145">
        <f t="shared" ref="G120:M120" si="25">SUM(G27,G99,G118,G119)</f>
        <v>18723316.039999999</v>
      </c>
      <c r="H120" s="145">
        <f t="shared" si="25"/>
        <v>0</v>
      </c>
      <c r="I120" s="145">
        <f t="shared" si="25"/>
        <v>0</v>
      </c>
      <c r="J120" s="145">
        <f t="shared" si="25"/>
        <v>1358746.9500000002</v>
      </c>
      <c r="K120" s="145">
        <f t="shared" si="25"/>
        <v>0</v>
      </c>
      <c r="L120" s="145">
        <f t="shared" si="25"/>
        <v>0</v>
      </c>
      <c r="M120" s="145">
        <f t="shared" si="25"/>
        <v>23271.65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hgWsl1jCATIEF8jYcfx21CoDYUpfjahkc4nqlem1aTYAcFlN0hR7kYFrRqnhWjd5XQF/v78cv4fukQ/4xAdfew==" saltValue="6jRFJQbS2nC/eaEaok3g4g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2022</formula1>
      <formula2>2022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71093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28515625" style="5"/>
    <col min="5" max="5" width="36.5703125" style="5" customWidth="1"/>
    <col min="6" max="6" width="19.7109375" style="5" customWidth="1"/>
    <col min="7" max="7" width="9.28515625" style="5"/>
    <col min="8" max="8" width="36.5703125" style="5" customWidth="1"/>
    <col min="9" max="9" width="19.7109375" style="5" customWidth="1"/>
    <col min="10" max="256" width="9.28515625" style="5"/>
    <col min="257" max="257" width="4.42578125" style="5" customWidth="1"/>
    <col min="258" max="258" width="82" style="5" customWidth="1"/>
    <col min="259" max="259" width="19.28515625" style="5" customWidth="1"/>
    <col min="260" max="512" width="9.28515625" style="5"/>
    <col min="513" max="513" width="4.42578125" style="5" customWidth="1"/>
    <col min="514" max="514" width="82" style="5" customWidth="1"/>
    <col min="515" max="515" width="19.28515625" style="5" customWidth="1"/>
    <col min="516" max="768" width="9.28515625" style="5"/>
    <col min="769" max="769" width="4.42578125" style="5" customWidth="1"/>
    <col min="770" max="770" width="82" style="5" customWidth="1"/>
    <col min="771" max="771" width="19.28515625" style="5" customWidth="1"/>
    <col min="772" max="1024" width="9.28515625" style="5"/>
    <col min="1025" max="1025" width="4.42578125" style="5" customWidth="1"/>
    <col min="1026" max="1026" width="82" style="5" customWidth="1"/>
    <col min="1027" max="1027" width="19.28515625" style="5" customWidth="1"/>
    <col min="1028" max="1280" width="9.28515625" style="5"/>
    <col min="1281" max="1281" width="4.42578125" style="5" customWidth="1"/>
    <col min="1282" max="1282" width="82" style="5" customWidth="1"/>
    <col min="1283" max="1283" width="19.28515625" style="5" customWidth="1"/>
    <col min="1284" max="1536" width="9.28515625" style="5"/>
    <col min="1537" max="1537" width="4.42578125" style="5" customWidth="1"/>
    <col min="1538" max="1538" width="82" style="5" customWidth="1"/>
    <col min="1539" max="1539" width="19.28515625" style="5" customWidth="1"/>
    <col min="1540" max="1792" width="9.28515625" style="5"/>
    <col min="1793" max="1793" width="4.42578125" style="5" customWidth="1"/>
    <col min="1794" max="1794" width="82" style="5" customWidth="1"/>
    <col min="1795" max="1795" width="19.28515625" style="5" customWidth="1"/>
    <col min="1796" max="2048" width="9.28515625" style="5"/>
    <col min="2049" max="2049" width="4.42578125" style="5" customWidth="1"/>
    <col min="2050" max="2050" width="82" style="5" customWidth="1"/>
    <col min="2051" max="2051" width="19.28515625" style="5" customWidth="1"/>
    <col min="2052" max="2304" width="9.28515625" style="5"/>
    <col min="2305" max="2305" width="4.42578125" style="5" customWidth="1"/>
    <col min="2306" max="2306" width="82" style="5" customWidth="1"/>
    <col min="2307" max="2307" width="19.28515625" style="5" customWidth="1"/>
    <col min="2308" max="2560" width="9.28515625" style="5"/>
    <col min="2561" max="2561" width="4.42578125" style="5" customWidth="1"/>
    <col min="2562" max="2562" width="82" style="5" customWidth="1"/>
    <col min="2563" max="2563" width="19.28515625" style="5" customWidth="1"/>
    <col min="2564" max="2816" width="9.28515625" style="5"/>
    <col min="2817" max="2817" width="4.42578125" style="5" customWidth="1"/>
    <col min="2818" max="2818" width="82" style="5" customWidth="1"/>
    <col min="2819" max="2819" width="19.28515625" style="5" customWidth="1"/>
    <col min="2820" max="3072" width="9.28515625" style="5"/>
    <col min="3073" max="3073" width="4.42578125" style="5" customWidth="1"/>
    <col min="3074" max="3074" width="82" style="5" customWidth="1"/>
    <col min="3075" max="3075" width="19.28515625" style="5" customWidth="1"/>
    <col min="3076" max="3328" width="9.28515625" style="5"/>
    <col min="3329" max="3329" width="4.42578125" style="5" customWidth="1"/>
    <col min="3330" max="3330" width="82" style="5" customWidth="1"/>
    <col min="3331" max="3331" width="19.28515625" style="5" customWidth="1"/>
    <col min="3332" max="3584" width="9.28515625" style="5"/>
    <col min="3585" max="3585" width="4.42578125" style="5" customWidth="1"/>
    <col min="3586" max="3586" width="82" style="5" customWidth="1"/>
    <col min="3587" max="3587" width="19.28515625" style="5" customWidth="1"/>
    <col min="3588" max="3840" width="9.28515625" style="5"/>
    <col min="3841" max="3841" width="4.42578125" style="5" customWidth="1"/>
    <col min="3842" max="3842" width="82" style="5" customWidth="1"/>
    <col min="3843" max="3843" width="19.28515625" style="5" customWidth="1"/>
    <col min="3844" max="4096" width="9.28515625" style="5"/>
    <col min="4097" max="4097" width="4.42578125" style="5" customWidth="1"/>
    <col min="4098" max="4098" width="82" style="5" customWidth="1"/>
    <col min="4099" max="4099" width="19.28515625" style="5" customWidth="1"/>
    <col min="4100" max="4352" width="9.28515625" style="5"/>
    <col min="4353" max="4353" width="4.42578125" style="5" customWidth="1"/>
    <col min="4354" max="4354" width="82" style="5" customWidth="1"/>
    <col min="4355" max="4355" width="19.28515625" style="5" customWidth="1"/>
    <col min="4356" max="4608" width="9.28515625" style="5"/>
    <col min="4609" max="4609" width="4.42578125" style="5" customWidth="1"/>
    <col min="4610" max="4610" width="82" style="5" customWidth="1"/>
    <col min="4611" max="4611" width="19.28515625" style="5" customWidth="1"/>
    <col min="4612" max="4864" width="9.28515625" style="5"/>
    <col min="4865" max="4865" width="4.42578125" style="5" customWidth="1"/>
    <col min="4866" max="4866" width="82" style="5" customWidth="1"/>
    <col min="4867" max="4867" width="19.28515625" style="5" customWidth="1"/>
    <col min="4868" max="5120" width="9.28515625" style="5"/>
    <col min="5121" max="5121" width="4.42578125" style="5" customWidth="1"/>
    <col min="5122" max="5122" width="82" style="5" customWidth="1"/>
    <col min="5123" max="5123" width="19.28515625" style="5" customWidth="1"/>
    <col min="5124" max="5376" width="9.28515625" style="5"/>
    <col min="5377" max="5377" width="4.42578125" style="5" customWidth="1"/>
    <col min="5378" max="5378" width="82" style="5" customWidth="1"/>
    <col min="5379" max="5379" width="19.28515625" style="5" customWidth="1"/>
    <col min="5380" max="5632" width="9.28515625" style="5"/>
    <col min="5633" max="5633" width="4.42578125" style="5" customWidth="1"/>
    <col min="5634" max="5634" width="82" style="5" customWidth="1"/>
    <col min="5635" max="5635" width="19.28515625" style="5" customWidth="1"/>
    <col min="5636" max="5888" width="9.28515625" style="5"/>
    <col min="5889" max="5889" width="4.42578125" style="5" customWidth="1"/>
    <col min="5890" max="5890" width="82" style="5" customWidth="1"/>
    <col min="5891" max="5891" width="19.28515625" style="5" customWidth="1"/>
    <col min="5892" max="6144" width="9.28515625" style="5"/>
    <col min="6145" max="6145" width="4.42578125" style="5" customWidth="1"/>
    <col min="6146" max="6146" width="82" style="5" customWidth="1"/>
    <col min="6147" max="6147" width="19.28515625" style="5" customWidth="1"/>
    <col min="6148" max="6400" width="9.28515625" style="5"/>
    <col min="6401" max="6401" width="4.42578125" style="5" customWidth="1"/>
    <col min="6402" max="6402" width="82" style="5" customWidth="1"/>
    <col min="6403" max="6403" width="19.28515625" style="5" customWidth="1"/>
    <col min="6404" max="6656" width="9.28515625" style="5"/>
    <col min="6657" max="6657" width="4.42578125" style="5" customWidth="1"/>
    <col min="6658" max="6658" width="82" style="5" customWidth="1"/>
    <col min="6659" max="6659" width="19.28515625" style="5" customWidth="1"/>
    <col min="6660" max="6912" width="9.28515625" style="5"/>
    <col min="6913" max="6913" width="4.42578125" style="5" customWidth="1"/>
    <col min="6914" max="6914" width="82" style="5" customWidth="1"/>
    <col min="6915" max="6915" width="19.28515625" style="5" customWidth="1"/>
    <col min="6916" max="7168" width="9.28515625" style="5"/>
    <col min="7169" max="7169" width="4.42578125" style="5" customWidth="1"/>
    <col min="7170" max="7170" width="82" style="5" customWidth="1"/>
    <col min="7171" max="7171" width="19.28515625" style="5" customWidth="1"/>
    <col min="7172" max="7424" width="9.28515625" style="5"/>
    <col min="7425" max="7425" width="4.42578125" style="5" customWidth="1"/>
    <col min="7426" max="7426" width="82" style="5" customWidth="1"/>
    <col min="7427" max="7427" width="19.28515625" style="5" customWidth="1"/>
    <col min="7428" max="7680" width="9.28515625" style="5"/>
    <col min="7681" max="7681" width="4.42578125" style="5" customWidth="1"/>
    <col min="7682" max="7682" width="82" style="5" customWidth="1"/>
    <col min="7683" max="7683" width="19.28515625" style="5" customWidth="1"/>
    <col min="7684" max="7936" width="9.28515625" style="5"/>
    <col min="7937" max="7937" width="4.42578125" style="5" customWidth="1"/>
    <col min="7938" max="7938" width="82" style="5" customWidth="1"/>
    <col min="7939" max="7939" width="19.28515625" style="5" customWidth="1"/>
    <col min="7940" max="8192" width="9.28515625" style="5"/>
    <col min="8193" max="8193" width="4.42578125" style="5" customWidth="1"/>
    <col min="8194" max="8194" width="82" style="5" customWidth="1"/>
    <col min="8195" max="8195" width="19.28515625" style="5" customWidth="1"/>
    <col min="8196" max="8448" width="9.28515625" style="5"/>
    <col min="8449" max="8449" width="4.42578125" style="5" customWidth="1"/>
    <col min="8450" max="8450" width="82" style="5" customWidth="1"/>
    <col min="8451" max="8451" width="19.28515625" style="5" customWidth="1"/>
    <col min="8452" max="8704" width="9.28515625" style="5"/>
    <col min="8705" max="8705" width="4.42578125" style="5" customWidth="1"/>
    <col min="8706" max="8706" width="82" style="5" customWidth="1"/>
    <col min="8707" max="8707" width="19.28515625" style="5" customWidth="1"/>
    <col min="8708" max="8960" width="9.28515625" style="5"/>
    <col min="8961" max="8961" width="4.42578125" style="5" customWidth="1"/>
    <col min="8962" max="8962" width="82" style="5" customWidth="1"/>
    <col min="8963" max="8963" width="19.28515625" style="5" customWidth="1"/>
    <col min="8964" max="9216" width="9.28515625" style="5"/>
    <col min="9217" max="9217" width="4.42578125" style="5" customWidth="1"/>
    <col min="9218" max="9218" width="82" style="5" customWidth="1"/>
    <col min="9219" max="9219" width="19.28515625" style="5" customWidth="1"/>
    <col min="9220" max="9472" width="9.28515625" style="5"/>
    <col min="9473" max="9473" width="4.42578125" style="5" customWidth="1"/>
    <col min="9474" max="9474" width="82" style="5" customWidth="1"/>
    <col min="9475" max="9475" width="19.28515625" style="5" customWidth="1"/>
    <col min="9476" max="9728" width="9.28515625" style="5"/>
    <col min="9729" max="9729" width="4.42578125" style="5" customWidth="1"/>
    <col min="9730" max="9730" width="82" style="5" customWidth="1"/>
    <col min="9731" max="9731" width="19.28515625" style="5" customWidth="1"/>
    <col min="9732" max="9984" width="9.28515625" style="5"/>
    <col min="9985" max="9985" width="4.42578125" style="5" customWidth="1"/>
    <col min="9986" max="9986" width="82" style="5" customWidth="1"/>
    <col min="9987" max="9987" width="19.28515625" style="5" customWidth="1"/>
    <col min="9988" max="10240" width="9.28515625" style="5"/>
    <col min="10241" max="10241" width="4.42578125" style="5" customWidth="1"/>
    <col min="10242" max="10242" width="82" style="5" customWidth="1"/>
    <col min="10243" max="10243" width="19.28515625" style="5" customWidth="1"/>
    <col min="10244" max="10496" width="9.28515625" style="5"/>
    <col min="10497" max="10497" width="4.42578125" style="5" customWidth="1"/>
    <col min="10498" max="10498" width="82" style="5" customWidth="1"/>
    <col min="10499" max="10499" width="19.28515625" style="5" customWidth="1"/>
    <col min="10500" max="10752" width="9.28515625" style="5"/>
    <col min="10753" max="10753" width="4.42578125" style="5" customWidth="1"/>
    <col min="10754" max="10754" width="82" style="5" customWidth="1"/>
    <col min="10755" max="10755" width="19.28515625" style="5" customWidth="1"/>
    <col min="10756" max="11008" width="9.28515625" style="5"/>
    <col min="11009" max="11009" width="4.42578125" style="5" customWidth="1"/>
    <col min="11010" max="11010" width="82" style="5" customWidth="1"/>
    <col min="11011" max="11011" width="19.28515625" style="5" customWidth="1"/>
    <col min="11012" max="11264" width="9.28515625" style="5"/>
    <col min="11265" max="11265" width="4.42578125" style="5" customWidth="1"/>
    <col min="11266" max="11266" width="82" style="5" customWidth="1"/>
    <col min="11267" max="11267" width="19.28515625" style="5" customWidth="1"/>
    <col min="11268" max="11520" width="9.28515625" style="5"/>
    <col min="11521" max="11521" width="4.42578125" style="5" customWidth="1"/>
    <col min="11522" max="11522" width="82" style="5" customWidth="1"/>
    <col min="11523" max="11523" width="19.28515625" style="5" customWidth="1"/>
    <col min="11524" max="11776" width="9.28515625" style="5"/>
    <col min="11777" max="11777" width="4.42578125" style="5" customWidth="1"/>
    <col min="11778" max="11778" width="82" style="5" customWidth="1"/>
    <col min="11779" max="11779" width="19.28515625" style="5" customWidth="1"/>
    <col min="11780" max="12032" width="9.28515625" style="5"/>
    <col min="12033" max="12033" width="4.42578125" style="5" customWidth="1"/>
    <col min="12034" max="12034" width="82" style="5" customWidth="1"/>
    <col min="12035" max="12035" width="19.28515625" style="5" customWidth="1"/>
    <col min="12036" max="12288" width="9.28515625" style="5"/>
    <col min="12289" max="12289" width="4.42578125" style="5" customWidth="1"/>
    <col min="12290" max="12290" width="82" style="5" customWidth="1"/>
    <col min="12291" max="12291" width="19.28515625" style="5" customWidth="1"/>
    <col min="12292" max="12544" width="9.28515625" style="5"/>
    <col min="12545" max="12545" width="4.42578125" style="5" customWidth="1"/>
    <col min="12546" max="12546" width="82" style="5" customWidth="1"/>
    <col min="12547" max="12547" width="19.28515625" style="5" customWidth="1"/>
    <col min="12548" max="12800" width="9.28515625" style="5"/>
    <col min="12801" max="12801" width="4.42578125" style="5" customWidth="1"/>
    <col min="12802" max="12802" width="82" style="5" customWidth="1"/>
    <col min="12803" max="12803" width="19.28515625" style="5" customWidth="1"/>
    <col min="12804" max="13056" width="9.28515625" style="5"/>
    <col min="13057" max="13057" width="4.42578125" style="5" customWidth="1"/>
    <col min="13058" max="13058" width="82" style="5" customWidth="1"/>
    <col min="13059" max="13059" width="19.28515625" style="5" customWidth="1"/>
    <col min="13060" max="13312" width="9.28515625" style="5"/>
    <col min="13313" max="13313" width="4.42578125" style="5" customWidth="1"/>
    <col min="13314" max="13314" width="82" style="5" customWidth="1"/>
    <col min="13315" max="13315" width="19.28515625" style="5" customWidth="1"/>
    <col min="13316" max="13568" width="9.28515625" style="5"/>
    <col min="13569" max="13569" width="4.42578125" style="5" customWidth="1"/>
    <col min="13570" max="13570" width="82" style="5" customWidth="1"/>
    <col min="13571" max="13571" width="19.28515625" style="5" customWidth="1"/>
    <col min="13572" max="13824" width="9.28515625" style="5"/>
    <col min="13825" max="13825" width="4.42578125" style="5" customWidth="1"/>
    <col min="13826" max="13826" width="82" style="5" customWidth="1"/>
    <col min="13827" max="13827" width="19.28515625" style="5" customWidth="1"/>
    <col min="13828" max="14080" width="9.28515625" style="5"/>
    <col min="14081" max="14081" width="4.42578125" style="5" customWidth="1"/>
    <col min="14082" max="14082" width="82" style="5" customWidth="1"/>
    <col min="14083" max="14083" width="19.28515625" style="5" customWidth="1"/>
    <col min="14084" max="14336" width="9.28515625" style="5"/>
    <col min="14337" max="14337" width="4.42578125" style="5" customWidth="1"/>
    <col min="14338" max="14338" width="82" style="5" customWidth="1"/>
    <col min="14339" max="14339" width="19.28515625" style="5" customWidth="1"/>
    <col min="14340" max="14592" width="9.28515625" style="5"/>
    <col min="14593" max="14593" width="4.42578125" style="5" customWidth="1"/>
    <col min="14594" max="14594" width="82" style="5" customWidth="1"/>
    <col min="14595" max="14595" width="19.28515625" style="5" customWidth="1"/>
    <col min="14596" max="14848" width="9.28515625" style="5"/>
    <col min="14849" max="14849" width="4.42578125" style="5" customWidth="1"/>
    <col min="14850" max="14850" width="82" style="5" customWidth="1"/>
    <col min="14851" max="14851" width="19.28515625" style="5" customWidth="1"/>
    <col min="14852" max="15104" width="9.28515625" style="5"/>
    <col min="15105" max="15105" width="4.42578125" style="5" customWidth="1"/>
    <col min="15106" max="15106" width="82" style="5" customWidth="1"/>
    <col min="15107" max="15107" width="19.28515625" style="5" customWidth="1"/>
    <col min="15108" max="15360" width="9.28515625" style="5"/>
    <col min="15361" max="15361" width="4.42578125" style="5" customWidth="1"/>
    <col min="15362" max="15362" width="82" style="5" customWidth="1"/>
    <col min="15363" max="15363" width="19.28515625" style="5" customWidth="1"/>
    <col min="15364" max="15616" width="9.28515625" style="5"/>
    <col min="15617" max="15617" width="4.42578125" style="5" customWidth="1"/>
    <col min="15618" max="15618" width="82" style="5" customWidth="1"/>
    <col min="15619" max="15619" width="19.28515625" style="5" customWidth="1"/>
    <col min="15620" max="15872" width="9.28515625" style="5"/>
    <col min="15873" max="15873" width="4.42578125" style="5" customWidth="1"/>
    <col min="15874" max="15874" width="82" style="5" customWidth="1"/>
    <col min="15875" max="15875" width="19.28515625" style="5" customWidth="1"/>
    <col min="15876" max="16128" width="9.28515625" style="5"/>
    <col min="16129" max="16129" width="4.42578125" style="5" customWidth="1"/>
    <col min="16130" max="16130" width="82" style="5" customWidth="1"/>
    <col min="16131" max="16131" width="19.28515625" style="5" customWidth="1"/>
    <col min="16132" max="16383" width="9.28515625" style="5"/>
    <col min="16384" max="16384" width="9.28515625" style="5" customWidth="1"/>
  </cols>
  <sheetData>
    <row r="1" spans="1:9" s="1" customFormat="1" ht="19.7" customHeight="1" thickBot="1" x14ac:dyDescent="0.35">
      <c r="A1" s="133"/>
    </row>
    <row r="2" spans="1:9" s="2" customFormat="1" ht="41.45" customHeight="1" thickBot="1" x14ac:dyDescent="0.25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2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Luisa Di Loreto</cp:lastModifiedBy>
  <cp:lastPrinted>2020-05-27T16:06:35Z</cp:lastPrinted>
  <dcterms:created xsi:type="dcterms:W3CDTF">2003-09-29T10:34:29Z</dcterms:created>
  <dcterms:modified xsi:type="dcterms:W3CDTF">2024-05-16T05:46:58Z</dcterms:modified>
</cp:coreProperties>
</file>