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ONTROLLO DI GESTIONE\CP_LA\2024\"/>
    </mc:Choice>
  </mc:AlternateContent>
  <xr:revisionPtr revIDLastSave="0" documentId="13_ncr:1_{DA5826A1-8E6E-41D6-9CA6-33597296CB32}" xr6:coauthVersionLast="47" xr6:coauthVersionMax="47" xr10:uidLastSave="{00000000-0000-0000-0000-000000000000}"/>
  <workbookProtection workbookAlgorithmName="SHA-512" workbookHashValue="H0nn7Pr8ONVNCcUhKFIK7jNz1nL22X7P+c6SsaNmhSH47/Tk7O2OlPOT/74U4C+nLYJ5yff95Q+GSoYLXtYlPQ==" workbookSaltValue="8IH7JuXpH3TFbDOSVSiTPg==" workbookSpinCount="100000" lockStructure="1"/>
  <bookViews>
    <workbookView xWindow="28680" yWindow="-120" windowWidth="29040" windowHeight="15840" tabRatio="857" xr2:uid="{00000000-000D-0000-FFFF-FFFF00000000}"/>
  </bookViews>
  <sheets>
    <sheet name="Modello LA" sheetId="13" r:id="rId1"/>
    <sheet name="Allegato 3.a" sheetId="11" r:id="rId2"/>
    <sheet name="Allegato 3.b" sheetId="12" r:id="rId3"/>
  </sheets>
  <definedNames>
    <definedName name="_xlnm._FilterDatabase" localSheetId="0" hidden="1">'Modello LA'!$A$10:$T$120</definedName>
    <definedName name="_xlnm.Print_Area" localSheetId="2">'Allegato 3.b'!$A$1:$I$50</definedName>
    <definedName name="_xlnm.Print_Area" localSheetId="0">'Modello LA'!$A$1:$S$120</definedName>
    <definedName name="_xlnm.Print_Titles" localSheetId="1">'Allegato 3.a'!$1:$8</definedName>
    <definedName name="_xlnm.Print_Titles" localSheetId="0">'Modello LA'!$1:$8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51" i="13"/>
  <c r="E49" i="13" s="1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29" i="13" s="1"/>
  <c r="N10" i="13"/>
  <c r="N18" i="13"/>
  <c r="N17" i="13" s="1"/>
  <c r="E99" i="13" l="1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G101" i="11" s="1"/>
  <c r="F118" i="11"/>
  <c r="M101" i="11"/>
  <c r="M118" i="11" s="1"/>
  <c r="L101" i="11"/>
  <c r="K101" i="11"/>
  <c r="J101" i="11"/>
  <c r="I101" i="11"/>
  <c r="I118" i="11" s="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K76" i="11"/>
  <c r="K75" i="11" s="1"/>
  <c r="J76" i="11"/>
  <c r="I76" i="11"/>
  <c r="I75" i="11" s="1"/>
  <c r="H76" i="11"/>
  <c r="G76" i="11"/>
  <c r="G75" i="11" s="1"/>
  <c r="L75" i="11"/>
  <c r="J75" i="11"/>
  <c r="H75" i="11"/>
  <c r="M68" i="11"/>
  <c r="L68" i="11"/>
  <c r="K68" i="11"/>
  <c r="J68" i="11"/>
  <c r="I68" i="11"/>
  <c r="H68" i="11"/>
  <c r="H61" i="11" s="1"/>
  <c r="G68" i="11"/>
  <c r="G61" i="11" s="1"/>
  <c r="M62" i="11"/>
  <c r="M61" i="11" s="1"/>
  <c r="L62" i="11"/>
  <c r="L61" i="11" s="1"/>
  <c r="K62" i="11"/>
  <c r="J62" i="11"/>
  <c r="J61" i="11" s="1"/>
  <c r="I62" i="11"/>
  <c r="I61" i="11" s="1"/>
  <c r="H62" i="11"/>
  <c r="G62" i="11"/>
  <c r="M56" i="11"/>
  <c r="M55" i="11" s="1"/>
  <c r="L56" i="11"/>
  <c r="L55" i="11" s="1"/>
  <c r="K56" i="11"/>
  <c r="K55" i="11" s="1"/>
  <c r="J56" i="11"/>
  <c r="I56" i="11"/>
  <c r="I55" i="11" s="1"/>
  <c r="H56" i="11"/>
  <c r="G56" i="11"/>
  <c r="G55" i="11" s="1"/>
  <c r="J55" i="11"/>
  <c r="H55" i="11"/>
  <c r="M51" i="11"/>
  <c r="M49" i="11" s="1"/>
  <c r="L51" i="11"/>
  <c r="L49" i="11" s="1"/>
  <c r="K51" i="11"/>
  <c r="K49" i="11" s="1"/>
  <c r="J51" i="11"/>
  <c r="J49" i="11" s="1"/>
  <c r="I51" i="11"/>
  <c r="H51" i="11"/>
  <c r="H49" i="11" s="1"/>
  <c r="G51" i="11"/>
  <c r="G49" i="11" s="1"/>
  <c r="I49" i="11"/>
  <c r="M43" i="11"/>
  <c r="L43" i="11"/>
  <c r="L29" i="11" s="1"/>
  <c r="K43" i="11"/>
  <c r="J43" i="11"/>
  <c r="I43" i="11"/>
  <c r="H43" i="11"/>
  <c r="G43" i="11"/>
  <c r="M37" i="11"/>
  <c r="L37" i="11"/>
  <c r="K37" i="11"/>
  <c r="J37" i="11"/>
  <c r="I37" i="11"/>
  <c r="I29" i="11" s="1"/>
  <c r="H37" i="11"/>
  <c r="G37" i="11"/>
  <c r="M30" i="11"/>
  <c r="L30" i="11"/>
  <c r="K30" i="11"/>
  <c r="J30" i="11"/>
  <c r="I30" i="11"/>
  <c r="H30" i="11"/>
  <c r="G30" i="11"/>
  <c r="M29" i="11"/>
  <c r="M18" i="11"/>
  <c r="M17" i="11" s="1"/>
  <c r="L18" i="11"/>
  <c r="L17" i="11" s="1"/>
  <c r="K18" i="11"/>
  <c r="J18" i="11"/>
  <c r="J17" i="11" s="1"/>
  <c r="I18" i="11"/>
  <c r="H18" i="11"/>
  <c r="G18" i="11"/>
  <c r="F27" i="11"/>
  <c r="K17" i="11"/>
  <c r="I17" i="11"/>
  <c r="H17" i="11"/>
  <c r="G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R101" i="13" s="1"/>
  <c r="Q102" i="13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K61" i="11" l="1"/>
  <c r="H29" i="11"/>
  <c r="J29" i="11"/>
  <c r="L118" i="13"/>
  <c r="L61" i="13"/>
  <c r="R118" i="13"/>
  <c r="M118" i="13"/>
  <c r="G27" i="11"/>
  <c r="K27" i="11"/>
  <c r="C5" i="12" s="1"/>
  <c r="F118" i="13"/>
  <c r="J118" i="13"/>
  <c r="O118" i="13"/>
  <c r="I27" i="11"/>
  <c r="M27" i="11"/>
  <c r="L118" i="11"/>
  <c r="J118" i="11"/>
  <c r="K118" i="11"/>
  <c r="I5" i="12" s="1"/>
  <c r="G118" i="11"/>
  <c r="H118" i="11"/>
  <c r="G29" i="11"/>
  <c r="G99" i="11" s="1"/>
  <c r="K29" i="11"/>
  <c r="K99" i="11" s="1"/>
  <c r="H27" i="11"/>
  <c r="L27" i="11"/>
  <c r="G118" i="13"/>
  <c r="P118" i="13"/>
  <c r="Q118" i="13"/>
  <c r="K118" i="13"/>
  <c r="H118" i="13"/>
  <c r="F29" i="11"/>
  <c r="J27" i="11"/>
  <c r="I99" i="11"/>
  <c r="M99" i="11"/>
  <c r="J99" i="11"/>
  <c r="H99" i="11"/>
  <c r="L99" i="11"/>
  <c r="L120" i="11" s="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L99" i="13" s="1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M120" i="11" l="1"/>
  <c r="I120" i="11"/>
  <c r="R99" i="13"/>
  <c r="J120" i="11"/>
  <c r="H120" i="11"/>
  <c r="G120" i="11"/>
  <c r="F99" i="11"/>
  <c r="F120" i="11" s="1"/>
  <c r="K120" i="11"/>
  <c r="F5" i="12"/>
  <c r="S118" i="13"/>
  <c r="E118" i="11" s="1"/>
  <c r="M99" i="13"/>
  <c r="M120" i="13" s="1"/>
  <c r="I99" i="13"/>
  <c r="I120" i="13" s="1"/>
  <c r="Q99" i="13"/>
  <c r="Q120" i="13" s="1"/>
  <c r="G99" i="13"/>
  <c r="G120" i="13" s="1"/>
  <c r="L120" i="13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R120" i="13"/>
  <c r="S61" i="13"/>
  <c r="E61" i="11" s="1"/>
  <c r="F99" i="13"/>
  <c r="S29" i="13"/>
  <c r="E29" i="11" s="1"/>
  <c r="E120" i="13"/>
  <c r="F120" i="13" l="1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<sst xmlns="http://schemas.openxmlformats.org/spreadsheetml/2006/main" count="482" uniqueCount="258">
  <si>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</si>
  <si>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</si>
  <si>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</si>
  <si>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</si>
  <si>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</si>
  <si>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</si>
  <si>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</si>
  <si>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</si>
  <si>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</si>
  <si>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</si>
  <si>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</si>
  <si>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</si>
  <si>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</si>
  <si>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</si>
  <si>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</si>
  <si>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</si>
  <si>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</si>
  <si>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</si>
  <si>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</si>
  <si>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</si>
  <si>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</si>
  <si>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</si>
  <si>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</si>
  <si>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</si>
  <si>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</si>
  <si>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</si>
  <si>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</si>
  <si>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</si>
  <si>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</si>
  <si>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</si>
  <si>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</si>
  <si>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</si>
  <si>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</si>
  <si>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</si>
  <si>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</si>
  <si>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</si>
  <si>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</si>
  <si>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</si>
  <si>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</si>
  <si>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</si>
  <si>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</si>
  <si>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</si>
  <si>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</si>
  <si>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</si>
  <si>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</si>
  <si>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</si>
  <si>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</si>
  <si>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</si>
  <si>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</si>
  <si>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</si>
  <si>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</si>
  <si>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</si>
  <si>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</si>
  <si>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</si>
  <si>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</si>
  <si>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</si>
  <si>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</si>
  <si>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</si>
  <si>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</si>
  <si>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</si>
  <si>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</si>
  <si>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</si>
  <si>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</si>
  <si>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</si>
  <si>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</si>
  <si>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</si>
  <si>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</si>
  <si>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</si>
  <si>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</si>
  <si>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</si>
  <si>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</si>
  <si>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</si>
  <si>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</si>
  <si>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</si>
  <si>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</si>
  <si>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</si>
  <si>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</si>
  <si>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</si>
  <si>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</si>
  <si>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</si>
  <si>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</si>
  <si>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</si>
  <si>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</si>
  <si>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</si>
  <si>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</si>
  <si>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</si>
  <si>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</si>
  <si>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</si>
  <si>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</si>
  <si>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</si>
  <si>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</si>
  <si>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</si>
  <si>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</si>
  <si>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</si>
  <si>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</si>
  <si>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</si>
  <si>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</si>
  <si>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</si>
  <si>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</si>
  <si>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</si>
  <si>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</si>
  <si>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</si>
  <si>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</si>
  <si>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</si>
  <si>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</si>
  <si>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</si>
  <si>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</si>
  <si>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</si>
  <si>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</si>
  <si>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</si>
  <si>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</si>
  <si>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</si>
  <si>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</si>
  <si>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</si>
  <si>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</si>
  <si>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</si>
  <si>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</si>
  <si>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</si>
  <si>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</si>
  <si>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</si>
  <si>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</si>
  <si>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</si>
  <si>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</si>
  <si>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</si>
  <si>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</si>
  <si>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</si>
  <si>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</si>
  <si>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</si>
  <si>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</si>
  <si>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</si>
  <si>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</si>
  <si>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</si>
  <si>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</si>
  <si>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</si>
  <si>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</si>
  <si>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</si>
  <si>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</si>
  <si>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</si>
  <si>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</si>
  <si>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</si>
  <si>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</si>
  <si>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</si>
  <si>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</si>
  <si>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</si>
  <si>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</si>
  <si>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</si>
  <si>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</si>
  <si>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</si>
  <si>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</si>
  <si>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</si>
  <si>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</si>
  <si>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</si>
  <si>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</si>
  <si>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</si>
  <si>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</si>
  <si>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</si>
  <si>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</si>
  <si>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</si>
  <si>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</si>
  <si>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</si>
  <si>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</si>
  <si>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</si>
  <si>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</si>
  <si>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</si>
  <si>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</si>
  <si>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</si>
  <si>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</si>
  <si>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</si>
  <si>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</si>
  <si>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</si>
  <si>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</si>
  <si>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</si>
  <si>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</si>
  <si>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</si>
  <si>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</si>
  <si>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</si>
  <si>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</si>
  <si>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</si>
  <si>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</si>
  <si>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</si>
  <si>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</si>
  <si>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</si>
  <si>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</si>
  <si>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</si>
  <si>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</si>
  <si>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</si>
  <si>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</si>
  <si>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</si>
  <si>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</si>
  <si>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</si>
  <si>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</si>
  <si>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</si>
  <si>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</si>
  <si>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</si>
  <si>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</si>
  <si>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</si>
  <si>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</si>
  <si>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</si>
  <si>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</si>
  <si>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</si>
  <si>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</si>
  <si>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</si>
  <si>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</si>
  <si>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</si>
  <si>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</si>
  <si>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</si>
  <si>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</si>
  <si>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</si>
  <si>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</si>
  <si>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</si>
  <si>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</si>
  <si>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</si>
  <si>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</si>
  <si>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</si>
  <si>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</si>
  <si>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</si>
  <si>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</si>
  <si>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</si>
  <si>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</si>
  <si>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</si>
  <si>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</si>
  <si>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</si>
  <si>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</si>
  <si>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</si>
  <si>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</si>
  <si>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</si>
  <si>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</si>
  <si>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</si>
  <si>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</si>
  <si>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</si>
  <si>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</si>
  <si>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</si>
  <si>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</si>
  <si>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</si>
  <si>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</si>
  <si>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</si>
  <si>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</si>
  <si>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</si>
  <si>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</si>
  <si>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</si>
  <si>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</si>
  <si>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</si>
  <si>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</si>
  <si>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</si>
  <si>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</si>
  <si>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</si>
  <si>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</si>
  <si>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</si>
  <si>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</si>
  <si>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</si>
  <si>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</si>
  <si>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</si>
  <si>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</si>
  <si>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</si>
  <si>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</si>
  <si>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Mobilità attiva
 extra-regionale 
</t>
    </r>
    <r>
      <rPr>
        <sz val="6"/>
        <rFont val="Calibri"/>
        <family val="2"/>
        <scheme val="minor"/>
      </rPr>
      <t>AA0460+AA0470+AA0471+AA0490+AA0500+AA0510+AA0520+AA0530+AA0550+AA0560+AA0561+AA0620+AA0630+AA0631+AA0640+AA0650+EA0080+EA0180</t>
    </r>
  </si>
  <si>
    <r>
      <t xml:space="preserve">Mobilità passiva extra-regionale
</t>
    </r>
    <r>
      <rPr>
        <sz val="6"/>
        <rFont val="Calibri"/>
        <family val="2"/>
        <scheme val="minor"/>
      </rPr>
      <t>BA0062+BA0090+BA0480+BA0520+BA0560+BA0561+BA0730+BA0780+BA0830+BA0990+BA1060+BA1161+BA1120+BA1550+EA0360+EA0490</t>
    </r>
  </si>
  <si>
    <r>
      <t xml:space="preserve">Ricavi per attività di ricerca 
</t>
    </r>
    <r>
      <rPr>
        <sz val="8"/>
        <rFont val="Calibri"/>
        <family val="2"/>
        <scheme val="minor"/>
      </rPr>
      <t>AA0190+AA0200+A
A0210+AA0220+AA0300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</si>
</sst>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175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Alignment="1">
      <alignment vertical="center"/>
    </xf>
    <xf numFmtId="0" fontId="31" fillId="23" borderId="0" xfId="44" applyFont="1" applyFill="1" applyAlignment="1">
      <alignment horizontal="justify" vertical="top" wrapText="1"/>
    </xf>
    <xf numFmtId="0" fontId="30" fillId="23" borderId="0" xfId="44" applyFont="1" applyFill="1" applyAlignment="1">
      <alignment horizontal="justify" vertical="top" wrapText="1"/>
    </xf>
    <xf numFmtId="0" fontId="30" fillId="23" borderId="0" xfId="44" applyFont="1" applyFill="1"/>
    <xf numFmtId="0" fontId="33" fillId="23" borderId="0" xfId="44" applyFont="1" applyFill="1" applyAlignment="1">
      <alignment horizontal="justify" vertical="top" wrapText="1"/>
    </xf>
    <xf numFmtId="0" fontId="34" fillId="23" borderId="0" xfId="44" applyFont="1" applyFill="1" applyAlignment="1">
      <alignment horizontal="justify" vertical="top" wrapText="1"/>
    </xf>
    <xf numFmtId="0" fontId="31" fillId="23" borderId="0" xfId="0" applyFont="1" applyFill="1" applyAlignment="1">
      <alignment vertical="center"/>
    </xf>
    <xf numFmtId="0" fontId="31" fillId="24" borderId="0" xfId="0" applyFont="1" applyFill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Alignment="1">
      <alignment horizontal="centerContinuous" vertical="center"/>
    </xf>
    <xf numFmtId="0" fontId="31" fillId="24" borderId="0" xfId="0" applyFont="1" applyFill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Border="1" applyAlignment="1">
      <alignment vertical="top"/>
    </xf>
    <xf numFmtId="0" fontId="8" fillId="0" borderId="28" xfId="0" applyFont="1" applyBorder="1"/>
    <xf numFmtId="0" fontId="29" fillId="0" borderId="28" xfId="0" applyFont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29" fillId="0" borderId="31" xfId="0" applyFont="1" applyBorder="1"/>
    <xf numFmtId="0" fontId="8" fillId="0" borderId="31" xfId="0" applyFont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Alignment="1">
      <alignment horizontal="right" vertical="center"/>
    </xf>
    <xf numFmtId="0" fontId="10" fillId="23" borderId="0" xfId="43" applyFont="1" applyFill="1" applyAlignment="1">
      <alignment vertical="center" wrapText="1"/>
    </xf>
    <xf numFmtId="0" fontId="8" fillId="0" borderId="0" xfId="43" applyFont="1"/>
    <xf numFmtId="0" fontId="8" fillId="23" borderId="0" xfId="43" applyFont="1" applyFill="1" applyAlignment="1">
      <alignment vertical="center" wrapText="1"/>
    </xf>
    <xf numFmtId="0" fontId="8" fillId="0" borderId="22" xfId="43" applyFont="1" applyBorder="1" applyAlignment="1">
      <alignment vertical="center"/>
    </xf>
    <xf numFmtId="0" fontId="8" fillId="0" borderId="14" xfId="43" applyFont="1" applyBorder="1" applyAlignment="1">
      <alignment vertical="center"/>
    </xf>
    <xf numFmtId="0" fontId="8" fillId="0" borderId="27" xfId="43" applyFont="1" applyBorder="1" applyAlignment="1">
      <alignment vertical="center"/>
    </xf>
    <xf numFmtId="0" fontId="8" fillId="0" borderId="0" xfId="0" applyFont="1"/>
    <xf numFmtId="0" fontId="8" fillId="0" borderId="30" xfId="43" applyFont="1" applyBorder="1"/>
    <xf numFmtId="0" fontId="6" fillId="26" borderId="30" xfId="0" applyFont="1" applyFill="1" applyBorder="1" applyAlignment="1">
      <alignment horizontal="left" vertical="center" wrapText="1"/>
    </xf>
    <xf numFmtId="0" fontId="8" fillId="0" borderId="0" xfId="43" applyFont="1" applyAlignment="1">
      <alignment vertical="center"/>
    </xf>
    <xf numFmtId="0" fontId="31" fillId="24" borderId="18" xfId="43" applyFont="1" applyFill="1" applyBorder="1"/>
    <xf numFmtId="0" fontId="31" fillId="0" borderId="0" xfId="43" applyFont="1"/>
    <xf numFmtId="0" fontId="31" fillId="24" borderId="23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left" vertical="center"/>
    </xf>
    <xf numFmtId="0" fontId="43" fillId="0" borderId="11" xfId="0" applyFont="1" applyBorder="1" applyAlignment="1">
      <alignment horizontal="center"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Border="1" applyAlignment="1">
      <alignment vertical="center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Border="1" applyAlignment="1">
      <alignment vertical="center"/>
    </xf>
    <xf numFmtId="0" fontId="57" fillId="0" borderId="28" xfId="0" applyFont="1" applyBorder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44" fillId="23" borderId="30" xfId="0" applyFont="1" applyFill="1" applyBorder="1" applyAlignment="1">
      <alignment horizontal="left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40" fillId="0" borderId="35" xfId="43" applyFont="1" applyBorder="1" applyAlignment="1">
      <alignment horizontal="center" vertical="center" wrapText="1"/>
    </xf>
    <xf numFmtId="0" fontId="40" fillId="0" borderId="36" xfId="43" applyFont="1" applyBorder="1" applyAlignment="1">
      <alignment horizontal="center" vertical="center" wrapText="1"/>
    </xf>
    <xf numFmtId="0" fontId="37" fillId="24" borderId="26" xfId="43" applyFont="1" applyFill="1" applyBorder="1" applyAlignment="1">
      <alignment horizontal="center" vertical="top" wrapText="1"/>
    </xf>
    <xf numFmtId="0" fontId="37" fillId="24" borderId="24" xfId="43" applyFont="1" applyFill="1" applyBorder="1" applyAlignment="1">
      <alignment horizontal="center" vertical="top" wrapText="1"/>
    </xf>
    <xf numFmtId="0" fontId="37" fillId="24" borderId="26" xfId="0" applyFont="1" applyFill="1" applyBorder="1" applyAlignment="1">
      <alignment horizontal="center" vertical="top" wrapText="1"/>
    </xf>
    <xf numFmtId="0" fontId="37" fillId="24" borderId="24" xfId="0" applyFont="1" applyFill="1" applyBorder="1" applyAlignment="1">
      <alignment horizontal="center" vertical="top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43" xfId="0" applyFont="1" applyFill="1" applyBorder="1" applyAlignment="1">
      <alignment horizontal="center" vertical="center" wrapText="1"/>
    </xf>
    <xf numFmtId="0" fontId="30" fillId="24" borderId="35" xfId="0" applyFont="1" applyFill="1" applyBorder="1" applyAlignment="1">
      <alignment horizontal="center" vertical="center"/>
    </xf>
    <xf numFmtId="0" fontId="30" fillId="24" borderId="20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6" fillId="24" borderId="16" xfId="43" applyFont="1" applyFill="1" applyBorder="1" applyAlignment="1">
      <alignment horizontal="center" vertical="center" wrapText="1"/>
    </xf>
    <xf numFmtId="0" fontId="36" fillId="24" borderId="17" xfId="43" applyFont="1" applyFill="1" applyBorder="1" applyAlignment="1">
      <alignment horizontal="center" vertical="center" wrapText="1"/>
    </xf>
    <xf numFmtId="0" fontId="36" fillId="24" borderId="13" xfId="43" applyFont="1" applyFill="1" applyBorder="1" applyAlignment="1">
      <alignment horizontal="center" vertical="center" wrapText="1"/>
    </xf>
    <xf numFmtId="0" fontId="36" fillId="24" borderId="14" xfId="43" applyFont="1" applyFill="1" applyBorder="1" applyAlignment="1">
      <alignment horizontal="center" vertical="center" wrapText="1"/>
    </xf>
    <xf numFmtId="0" fontId="36" fillId="24" borderId="35" xfId="43" applyFont="1" applyFill="1" applyBorder="1" applyAlignment="1">
      <alignment horizontal="center" vertical="center" wrapText="1"/>
    </xf>
    <xf numFmtId="0" fontId="30" fillId="24" borderId="40" xfId="43" applyFont="1" applyFill="1" applyBorder="1" applyAlignment="1">
      <alignment horizontal="center" vertical="center" wrapText="1"/>
    </xf>
    <xf numFmtId="0" fontId="30" fillId="24" borderId="41" xfId="43" applyFont="1" applyFill="1" applyBorder="1" applyAlignment="1">
      <alignment horizontal="center" vertical="center" wrapText="1"/>
    </xf>
    <xf numFmtId="0" fontId="37" fillId="24" borderId="42" xfId="43" applyFont="1" applyFill="1" applyBorder="1" applyAlignment="1">
      <alignment horizontal="center" vertical="top" wrapText="1"/>
    </xf>
    <xf numFmtId="0" fontId="37" fillId="24" borderId="27" xfId="43" applyFont="1" applyFill="1" applyBorder="1" applyAlignment="1">
      <alignment horizontal="center" vertical="top" wrapText="1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 xr:uid="{00000000-0005-0000-0000-00001B000000}"/>
    <cellStyle name="Input" xfId="28" builtinId="20" customBuiltin="1"/>
    <cellStyle name="Neutrale" xfId="29" builtinId="28" customBuiltin="1"/>
    <cellStyle name="Normal 2" xfId="46" xr:uid="{00000000-0005-0000-0000-00001E000000}"/>
    <cellStyle name="Normale" xfId="0" builtinId="0"/>
    <cellStyle name="Normale 2" xfId="30" xr:uid="{00000000-0005-0000-0000-000020000000}"/>
    <cellStyle name="Normale 2 2" xfId="44" xr:uid="{00000000-0005-0000-0000-000021000000}"/>
    <cellStyle name="Normale 3" xfId="43" xr:uid="{00000000-0005-0000-0000-000022000000}"/>
    <cellStyle name="Normale 4" xfId="47" xr:uid="{00000000-0005-0000-0000-000023000000}"/>
    <cellStyle name="Normale 4 2" xfId="48" xr:uid="{00000000-0005-0000-0000-000024000000}"/>
    <cellStyle name="Normale 4 3" xfId="49" xr:uid="{00000000-0005-0000-0000-000025000000}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21"/>
  <sheetViews>
    <sheetView tabSelected="1" topLeftCell="C108" zoomScale="90" zoomScaleNormal="90" zoomScaleSheetLayoutView="75" workbookViewId="0">
      <selection activeCell="J120" sqref="J120:M120"/>
    </sheetView>
  </sheetViews>
  <sheetFormatPr defaultColWidth="9.140625" defaultRowHeight="12.75" x14ac:dyDescent="0.2"/>
  <cols>
    <col min="1" max="1" width="6.85546875" style="46" bestFit="1" customWidth="1"/>
    <col min="2" max="2" width="6.140625" style="31" bestFit="1" customWidth="1"/>
    <col min="3" max="3" width="5.5703125" style="31" bestFit="1" customWidth="1"/>
    <col min="4" max="4" width="61.85546875" style="35" bestFit="1" customWidth="1"/>
    <col min="5" max="13" width="15.85546875" style="36" customWidth="1"/>
    <col min="14" max="14" width="15.140625" style="123" bestFit="1" customWidth="1"/>
    <col min="15" max="19" width="14.85546875" style="36" customWidth="1"/>
    <col min="20" max="16384" width="9.140625" style="33"/>
  </cols>
  <sheetData>
    <row r="1" spans="1:20" s="30" customFormat="1" ht="35.25" customHeight="1" thickBot="1" x14ac:dyDescent="0.25">
      <c r="A1" s="124" t="s">
        <v>220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0" s="30" customFormat="1" ht="21" customHeight="1" thickBot="1" x14ac:dyDescent="0.25">
      <c r="A2" s="88"/>
      <c r="B2" s="89"/>
      <c r="C2" s="90"/>
      <c r="D2" s="125" t="s">
        <v>250</v>
      </c>
      <c r="E2" s="126"/>
      <c r="F2" s="126"/>
      <c r="G2" s="126"/>
      <c r="H2" s="127"/>
      <c r="I2" s="9"/>
      <c r="J2" s="125" t="s">
        <v>1</v>
      </c>
      <c r="K2" s="126"/>
      <c r="L2" s="126"/>
      <c r="M2" s="126"/>
      <c r="N2" s="126"/>
      <c r="O2" s="126"/>
      <c r="P2" s="127"/>
      <c r="Q2" s="9"/>
      <c r="R2" s="9"/>
      <c r="S2" s="9"/>
    </row>
    <row r="3" spans="1:20" s="30" customFormat="1" ht="12" customHeight="1" thickBot="1" x14ac:dyDescent="0.25">
      <c r="A3" s="88"/>
      <c r="B3" s="89"/>
      <c r="C3" s="90"/>
      <c r="D3" s="21"/>
      <c r="E3" s="10"/>
      <c r="F3" s="10"/>
      <c r="G3" s="10"/>
      <c r="H3" s="14"/>
      <c r="I3" s="9"/>
      <c r="J3" s="22"/>
      <c r="K3" s="23"/>
      <c r="L3" s="23"/>
      <c r="M3" s="23"/>
      <c r="N3" s="116"/>
      <c r="O3" s="24"/>
      <c r="P3" s="25"/>
      <c r="Q3" s="9"/>
      <c r="R3" s="9"/>
      <c r="S3" s="9"/>
    </row>
    <row r="4" spans="1:20" s="30" customFormat="1" ht="27.75" customHeight="1" thickBot="1" x14ac:dyDescent="0.25">
      <c r="A4" s="88"/>
      <c r="B4" s="89"/>
      <c r="C4" s="90"/>
      <c r="D4" s="67" t="s">
        <v>2</v>
      </c>
      <c r="E4" s="48">
        <v>120</v>
      </c>
      <c r="F4" s="26" t="s">
        <v>240</v>
      </c>
      <c r="G4" s="97">
        <v>120110</v>
      </c>
      <c r="H4" s="128"/>
      <c r="I4" s="9"/>
      <c r="J4" s="11" t="s">
        <v>3</v>
      </c>
      <c r="K4" s="12"/>
      <c r="L4" s="13"/>
      <c r="M4" s="13"/>
      <c r="N4" s="117"/>
      <c r="O4" s="49">
        <v>2023</v>
      </c>
      <c r="P4" s="14"/>
      <c r="Q4" s="9"/>
      <c r="R4" s="9"/>
      <c r="S4" s="9"/>
    </row>
    <row r="5" spans="1:20" s="30" customFormat="1" ht="12" customHeight="1" thickBot="1" x14ac:dyDescent="0.25">
      <c r="A5" s="88"/>
      <c r="B5" s="89"/>
      <c r="C5" s="90"/>
      <c r="D5" s="15"/>
      <c r="E5" s="68"/>
      <c r="F5" s="68"/>
      <c r="G5" s="68"/>
      <c r="H5" s="129"/>
      <c r="I5" s="9"/>
      <c r="J5" s="18"/>
      <c r="K5" s="19"/>
      <c r="L5" s="16"/>
      <c r="M5" s="16"/>
      <c r="N5" s="118"/>
      <c r="O5" s="16"/>
      <c r="P5" s="17"/>
      <c r="Q5" s="9"/>
      <c r="R5" s="9"/>
      <c r="S5" s="9"/>
    </row>
    <row r="6" spans="1:20" s="30" customFormat="1" ht="13.5" thickBot="1" x14ac:dyDescent="0.25">
      <c r="A6" s="44"/>
      <c r="B6" s="20"/>
      <c r="C6" s="20"/>
      <c r="D6" s="9"/>
      <c r="E6" s="9"/>
      <c r="F6" s="9"/>
      <c r="G6" s="9"/>
      <c r="H6" s="9"/>
      <c r="I6" s="9"/>
      <c r="J6" s="9"/>
      <c r="K6" s="9"/>
      <c r="L6" s="9"/>
      <c r="M6" s="9"/>
      <c r="N6" s="119"/>
      <c r="O6" s="9"/>
      <c r="P6" s="9"/>
      <c r="Q6" s="9"/>
      <c r="R6" s="9"/>
      <c r="S6" s="9"/>
    </row>
    <row r="7" spans="1:20" s="30" customFormat="1" ht="19.7" customHeight="1" thickBot="1" x14ac:dyDescent="0.25">
      <c r="A7" s="144"/>
      <c r="B7" s="146"/>
      <c r="C7" s="146"/>
      <c r="D7" s="130" t="s">
        <v>4</v>
      </c>
      <c r="E7" s="132" t="s">
        <v>5</v>
      </c>
      <c r="F7" s="133"/>
      <c r="G7" s="132" t="s">
        <v>6</v>
      </c>
      <c r="H7" s="133"/>
      <c r="I7" s="133"/>
      <c r="J7" s="132" t="s">
        <v>20</v>
      </c>
      <c r="K7" s="133"/>
      <c r="L7" s="133"/>
      <c r="M7" s="133"/>
      <c r="N7" s="120"/>
      <c r="O7" s="134" t="s">
        <v>7</v>
      </c>
      <c r="P7" s="134" t="s">
        <v>218</v>
      </c>
      <c r="Q7" s="137" t="s">
        <v>8</v>
      </c>
      <c r="R7" s="134" t="s">
        <v>219</v>
      </c>
      <c r="S7" s="139" t="s">
        <v>9</v>
      </c>
    </row>
    <row r="8" spans="1:20" s="32" customFormat="1" ht="69" customHeight="1" thickBot="1" x14ac:dyDescent="0.25">
      <c r="A8" s="145"/>
      <c r="B8" s="147"/>
      <c r="C8" s="147"/>
      <c r="D8" s="131"/>
      <c r="E8" s="27" t="s">
        <v>10</v>
      </c>
      <c r="F8" s="28" t="s">
        <v>11</v>
      </c>
      <c r="G8" s="28" t="s">
        <v>12</v>
      </c>
      <c r="H8" s="28" t="s">
        <v>248</v>
      </c>
      <c r="I8" s="29" t="s">
        <v>13</v>
      </c>
      <c r="J8" s="28" t="s">
        <v>246</v>
      </c>
      <c r="K8" s="28" t="s">
        <v>238</v>
      </c>
      <c r="L8" s="28" t="s">
        <v>239</v>
      </c>
      <c r="M8" s="28" t="s">
        <v>247</v>
      </c>
      <c r="N8" s="115" t="s">
        <v>254</v>
      </c>
      <c r="O8" s="135"/>
      <c r="P8" s="135"/>
      <c r="Q8" s="138"/>
      <c r="R8" s="135"/>
      <c r="S8" s="140"/>
    </row>
    <row r="9" spans="1:20" ht="23.45" customHeight="1" x14ac:dyDescent="0.2">
      <c r="A9" s="141" t="s">
        <v>29</v>
      </c>
      <c r="B9" s="141"/>
      <c r="C9" s="141"/>
      <c r="D9" s="142"/>
      <c r="E9" s="142"/>
      <c r="F9" s="142"/>
      <c r="G9" s="142"/>
      <c r="H9" s="142"/>
      <c r="I9" s="142"/>
      <c r="J9" s="141"/>
      <c r="K9" s="141"/>
      <c r="L9" s="141"/>
      <c r="M9" s="141"/>
      <c r="N9" s="141"/>
      <c r="O9" s="142"/>
      <c r="P9" s="142"/>
      <c r="Q9" s="142"/>
      <c r="R9" s="142"/>
      <c r="S9" s="142"/>
    </row>
    <row r="10" spans="1:20" s="34" customFormat="1" ht="30.75" customHeight="1" x14ac:dyDescent="0.2">
      <c r="A10" s="71" t="s">
        <v>39</v>
      </c>
      <c r="B10" s="72"/>
      <c r="C10" s="73"/>
      <c r="D10" s="41" t="s">
        <v>40</v>
      </c>
      <c r="E10" s="101">
        <f>SUM(E11:E12)</f>
        <v>1750199.74</v>
      </c>
      <c r="F10" s="101">
        <f t="shared" ref="F10:R10" si="0">SUM(F11:F12)</f>
        <v>8212.66</v>
      </c>
      <c r="G10" s="101">
        <f t="shared" si="0"/>
        <v>14490.42</v>
      </c>
      <c r="H10" s="101">
        <f t="shared" si="0"/>
        <v>11538.539999999999</v>
      </c>
      <c r="I10" s="101">
        <f t="shared" si="0"/>
        <v>643893.53</v>
      </c>
      <c r="J10" s="101">
        <f t="shared" si="0"/>
        <v>1362789.46</v>
      </c>
      <c r="K10" s="101">
        <f t="shared" si="0"/>
        <v>1190.25</v>
      </c>
      <c r="L10" s="101">
        <f t="shared" si="0"/>
        <v>85821.76999999999</v>
      </c>
      <c r="M10" s="101">
        <f t="shared" si="0"/>
        <v>212565.63</v>
      </c>
      <c r="N10" s="110">
        <f>SUM(N11:N12)</f>
        <v>0</v>
      </c>
      <c r="O10" s="101">
        <f t="shared" si="0"/>
        <v>101451.66</v>
      </c>
      <c r="P10" s="101">
        <f t="shared" si="0"/>
        <v>8369.07</v>
      </c>
      <c r="Q10" s="101">
        <f t="shared" si="0"/>
        <v>58510.45</v>
      </c>
      <c r="R10" s="101">
        <f t="shared" si="0"/>
        <v>72.36999999999999</v>
      </c>
      <c r="S10" s="100">
        <f>SUM(E10:R10)</f>
        <v>4259105.55</v>
      </c>
      <c r="T10" s="37"/>
    </row>
    <row r="11" spans="1:20" s="34" customFormat="1" x14ac:dyDescent="0.2">
      <c r="A11" s="71"/>
      <c r="B11" s="72" t="s">
        <v>41</v>
      </c>
      <c r="C11" s="73"/>
      <c r="D11" s="69" t="s">
        <v>42</v>
      </c>
      <c r="E11" s="96">
        <v>1375311.98</v>
      </c>
      <c r="F11" s="96">
        <v>6872.82</v>
      </c>
      <c r="G11" s="96">
        <v>11592.34</v>
      </c>
      <c r="H11" s="96">
        <v>2991.47</v>
      </c>
      <c r="I11" s="96">
        <v>443240.16</v>
      </c>
      <c r="J11" s="96">
        <v>567828.93999999994</v>
      </c>
      <c r="K11" s="96">
        <v>478.27</v>
      </c>
      <c r="L11" s="96">
        <v>30375.42</v>
      </c>
      <c r="M11" s="96">
        <v>91794.67</v>
      </c>
      <c r="N11" s="121">
        <v>0</v>
      </c>
      <c r="O11" s="96">
        <v>101451.66</v>
      </c>
      <c r="P11" s="96">
        <v>7697.47</v>
      </c>
      <c r="Q11" s="96">
        <v>56468.25</v>
      </c>
      <c r="R11" s="96">
        <v>67.069999999999993</v>
      </c>
      <c r="S11" s="99">
        <f t="shared" ref="S11:S27" si="1">SUM(E11:R11)</f>
        <v>2696170.52</v>
      </c>
      <c r="T11" s="37"/>
    </row>
    <row r="12" spans="1:20" s="34" customFormat="1" ht="24" x14ac:dyDescent="0.2">
      <c r="A12" s="71"/>
      <c r="B12" s="72" t="s">
        <v>43</v>
      </c>
      <c r="C12" s="73"/>
      <c r="D12" s="69" t="s">
        <v>44</v>
      </c>
      <c r="E12" s="96">
        <v>374887.76</v>
      </c>
      <c r="F12" s="96">
        <v>1339.84</v>
      </c>
      <c r="G12" s="96">
        <v>2898.08</v>
      </c>
      <c r="H12" s="96">
        <v>8547.07</v>
      </c>
      <c r="I12" s="96">
        <v>200653.37</v>
      </c>
      <c r="J12" s="96">
        <v>794960.52</v>
      </c>
      <c r="K12" s="96">
        <v>711.98</v>
      </c>
      <c r="L12" s="96">
        <v>55446.35</v>
      </c>
      <c r="M12" s="96">
        <v>120770.96</v>
      </c>
      <c r="N12" s="121">
        <v>0</v>
      </c>
      <c r="O12" s="96">
        <v>0</v>
      </c>
      <c r="P12" s="96">
        <v>671.6</v>
      </c>
      <c r="Q12" s="96">
        <v>2042.2</v>
      </c>
      <c r="R12" s="96">
        <v>5.3</v>
      </c>
      <c r="S12" s="99">
        <f t="shared" si="1"/>
        <v>1562935.0300000003</v>
      </c>
      <c r="T12" s="37"/>
    </row>
    <row r="13" spans="1:20" s="34" customFormat="1" ht="30.75" customHeight="1" x14ac:dyDescent="0.2">
      <c r="A13" s="71" t="s">
        <v>45</v>
      </c>
      <c r="B13" s="72"/>
      <c r="C13" s="73"/>
      <c r="D13" s="41" t="s">
        <v>46</v>
      </c>
      <c r="E13" s="96">
        <v>489.29</v>
      </c>
      <c r="F13" s="96">
        <v>4581.88</v>
      </c>
      <c r="G13" s="96">
        <v>434.71</v>
      </c>
      <c r="H13" s="96">
        <v>12820.61</v>
      </c>
      <c r="I13" s="96">
        <v>184193.52</v>
      </c>
      <c r="J13" s="96">
        <v>633154.39</v>
      </c>
      <c r="K13" s="96">
        <v>606.63</v>
      </c>
      <c r="L13" s="96">
        <v>12634.02</v>
      </c>
      <c r="M13" s="96">
        <v>117446.56</v>
      </c>
      <c r="N13" s="121">
        <v>0</v>
      </c>
      <c r="O13" s="96">
        <v>90472.74</v>
      </c>
      <c r="P13" s="96">
        <v>7104.23</v>
      </c>
      <c r="Q13" s="96">
        <v>36011.019999999997</v>
      </c>
      <c r="R13" s="96">
        <v>82.09</v>
      </c>
      <c r="S13" s="99">
        <f t="shared" si="1"/>
        <v>1100031.6900000002</v>
      </c>
      <c r="T13" s="37"/>
    </row>
    <row r="14" spans="1:20" s="34" customFormat="1" ht="28.5" x14ac:dyDescent="0.2">
      <c r="A14" s="71" t="s">
        <v>47</v>
      </c>
      <c r="B14" s="73"/>
      <c r="C14" s="73"/>
      <c r="D14" s="41" t="s">
        <v>48</v>
      </c>
      <c r="E14" s="96">
        <v>3217.63</v>
      </c>
      <c r="F14" s="96">
        <v>26380.54</v>
      </c>
      <c r="G14" s="96">
        <v>8694.25</v>
      </c>
      <c r="H14" s="96">
        <v>61966.32</v>
      </c>
      <c r="I14" s="96">
        <v>329196.94</v>
      </c>
      <c r="J14" s="96">
        <v>814055.65</v>
      </c>
      <c r="K14" s="96">
        <v>12419.46</v>
      </c>
      <c r="L14" s="96">
        <v>38520.339999999997</v>
      </c>
      <c r="M14" s="96">
        <v>155165.20000000001</v>
      </c>
      <c r="N14" s="121">
        <v>0</v>
      </c>
      <c r="O14" s="96">
        <v>126610.09</v>
      </c>
      <c r="P14" s="96">
        <v>16247.81</v>
      </c>
      <c r="Q14" s="96">
        <v>52132.52</v>
      </c>
      <c r="R14" s="96">
        <v>52.66</v>
      </c>
      <c r="S14" s="99">
        <f t="shared" si="1"/>
        <v>1644659.4100000001</v>
      </c>
      <c r="T14" s="37"/>
    </row>
    <row r="15" spans="1:20" s="34" customFormat="1" ht="14.25" x14ac:dyDescent="0.2">
      <c r="A15" s="71" t="s">
        <v>49</v>
      </c>
      <c r="B15" s="73"/>
      <c r="C15" s="73"/>
      <c r="D15" s="41" t="s">
        <v>50</v>
      </c>
      <c r="E15" s="96">
        <v>26348.880000000001</v>
      </c>
      <c r="F15" s="96">
        <v>15481.21</v>
      </c>
      <c r="G15" s="96">
        <v>7245.21</v>
      </c>
      <c r="H15" s="96">
        <v>294874.23</v>
      </c>
      <c r="I15" s="96">
        <v>544350.65</v>
      </c>
      <c r="J15" s="96">
        <v>1889413.1200000001</v>
      </c>
      <c r="K15" s="96">
        <v>1814.82</v>
      </c>
      <c r="L15" s="96">
        <v>66395.839999999997</v>
      </c>
      <c r="M15" s="96">
        <v>277489.08</v>
      </c>
      <c r="N15" s="121">
        <v>0</v>
      </c>
      <c r="O15" s="96">
        <v>181148.81</v>
      </c>
      <c r="P15" s="96">
        <v>21254.39</v>
      </c>
      <c r="Q15" s="96">
        <v>93972.37</v>
      </c>
      <c r="R15" s="96">
        <v>218.91</v>
      </c>
      <c r="S15" s="99">
        <f t="shared" si="1"/>
        <v>3420007.52</v>
      </c>
      <c r="T15" s="37"/>
    </row>
    <row r="16" spans="1:20" s="34" customFormat="1" ht="14.25" x14ac:dyDescent="0.2">
      <c r="A16" s="71" t="s">
        <v>51</v>
      </c>
      <c r="B16" s="73"/>
      <c r="C16" s="73"/>
      <c r="D16" s="41" t="s">
        <v>52</v>
      </c>
      <c r="E16" s="96">
        <v>1819.76</v>
      </c>
      <c r="F16" s="96">
        <v>5414.95</v>
      </c>
      <c r="G16" s="96">
        <v>362.26</v>
      </c>
      <c r="H16" s="96">
        <v>17094.150000000001</v>
      </c>
      <c r="I16" s="96">
        <v>247289.60000000001</v>
      </c>
      <c r="J16" s="96">
        <v>783905.44</v>
      </c>
      <c r="K16" s="96">
        <v>594.64</v>
      </c>
      <c r="L16" s="96">
        <v>38430.74</v>
      </c>
      <c r="M16" s="96">
        <v>98903.58</v>
      </c>
      <c r="N16" s="121">
        <v>0</v>
      </c>
      <c r="O16" s="96">
        <v>88910.8</v>
      </c>
      <c r="P16" s="96">
        <v>3305.85</v>
      </c>
      <c r="Q16" s="96">
        <v>20480.57</v>
      </c>
      <c r="R16" s="96">
        <v>28.61</v>
      </c>
      <c r="S16" s="99">
        <f t="shared" si="1"/>
        <v>1306540.9500000002</v>
      </c>
      <c r="T16" s="37"/>
    </row>
    <row r="17" spans="1:20" s="34" customFormat="1" ht="42.75" x14ac:dyDescent="0.2">
      <c r="A17" s="71" t="s">
        <v>53</v>
      </c>
      <c r="B17" s="72"/>
      <c r="C17" s="74"/>
      <c r="D17" s="41" t="s">
        <v>54</v>
      </c>
      <c r="E17" s="101">
        <f>SUM(E18,E22)</f>
        <v>26442.240000000002</v>
      </c>
      <c r="F17" s="101">
        <f t="shared" ref="F17:Q17" si="2">SUM(F18,F22)</f>
        <v>7678.1099999999988</v>
      </c>
      <c r="G17" s="101">
        <f t="shared" si="2"/>
        <v>37791.01</v>
      </c>
      <c r="H17" s="101">
        <f t="shared" si="2"/>
        <v>180129.65999999997</v>
      </c>
      <c r="I17" s="101">
        <f t="shared" si="2"/>
        <v>446767.25</v>
      </c>
      <c r="J17" s="101">
        <f t="shared" si="2"/>
        <v>971731.16999999993</v>
      </c>
      <c r="K17" s="101">
        <f t="shared" si="2"/>
        <v>1387.24</v>
      </c>
      <c r="L17" s="101">
        <f t="shared" si="2"/>
        <v>63618.119999999995</v>
      </c>
      <c r="M17" s="101">
        <f t="shared" si="2"/>
        <v>208401.47999999998</v>
      </c>
      <c r="N17" s="110">
        <f t="shared" ref="N17" si="3">SUM(N18,N22)</f>
        <v>0</v>
      </c>
      <c r="O17" s="101">
        <f t="shared" si="2"/>
        <v>130575</v>
      </c>
      <c r="P17" s="101">
        <f>SUM(P18,P22)</f>
        <v>16695.349999999999</v>
      </c>
      <c r="Q17" s="101">
        <f t="shared" si="2"/>
        <v>81468</v>
      </c>
      <c r="R17" s="101">
        <f>SUM(R18,R22)</f>
        <v>101.87</v>
      </c>
      <c r="S17" s="100">
        <f t="shared" si="1"/>
        <v>2172786.5</v>
      </c>
      <c r="T17" s="37"/>
    </row>
    <row r="18" spans="1:20" s="34" customFormat="1" x14ac:dyDescent="0.2">
      <c r="A18" s="71"/>
      <c r="B18" s="72" t="s">
        <v>55</v>
      </c>
      <c r="C18" s="74"/>
      <c r="D18" s="69" t="s">
        <v>211</v>
      </c>
      <c r="E18" s="102">
        <f>SUM(E19:E21)</f>
        <v>22507.56</v>
      </c>
      <c r="F18" s="102">
        <f t="shared" ref="F18:Q18" si="4">SUM(F19:F21)</f>
        <v>4970.6399999999994</v>
      </c>
      <c r="G18" s="102">
        <f t="shared" si="4"/>
        <v>6201.8899999999994</v>
      </c>
      <c r="H18" s="102">
        <f t="shared" si="4"/>
        <v>161112.41999999998</v>
      </c>
      <c r="I18" s="102">
        <f t="shared" si="4"/>
        <v>281776.89</v>
      </c>
      <c r="J18" s="102">
        <f t="shared" si="4"/>
        <v>856165.41999999993</v>
      </c>
      <c r="K18" s="102">
        <f t="shared" si="4"/>
        <v>881.48</v>
      </c>
      <c r="L18" s="102">
        <f t="shared" si="4"/>
        <v>50894.5</v>
      </c>
      <c r="M18" s="102">
        <f t="shared" si="4"/>
        <v>137093.82999999999</v>
      </c>
      <c r="N18" s="111">
        <f t="shared" ref="N18" si="5">SUM(N19:N21)</f>
        <v>0</v>
      </c>
      <c r="O18" s="102">
        <f t="shared" si="4"/>
        <v>110158.8</v>
      </c>
      <c r="P18" s="102">
        <f t="shared" si="4"/>
        <v>13024.279999999999</v>
      </c>
      <c r="Q18" s="102">
        <f t="shared" si="4"/>
        <v>51162.31</v>
      </c>
      <c r="R18" s="102">
        <f>SUM(R19:R21)</f>
        <v>71.52</v>
      </c>
      <c r="S18" s="100">
        <f t="shared" si="1"/>
        <v>1696021.54</v>
      </c>
      <c r="T18" s="37"/>
    </row>
    <row r="19" spans="1:20" s="34" customFormat="1" x14ac:dyDescent="0.2">
      <c r="A19" s="71"/>
      <c r="B19" s="72"/>
      <c r="C19" s="74" t="s">
        <v>56</v>
      </c>
      <c r="D19" s="94" t="s">
        <v>57</v>
      </c>
      <c r="E19" s="96">
        <v>0</v>
      </c>
      <c r="F19" s="96">
        <v>3193.43</v>
      </c>
      <c r="G19" s="96">
        <v>5941.07</v>
      </c>
      <c r="H19" s="96">
        <v>8760.75</v>
      </c>
      <c r="I19" s="96">
        <v>224167.44</v>
      </c>
      <c r="J19" s="96">
        <v>342707.37</v>
      </c>
      <c r="K19" s="96">
        <v>360.83</v>
      </c>
      <c r="L19" s="96">
        <v>23296.78</v>
      </c>
      <c r="M19" s="96">
        <v>74885.119999999995</v>
      </c>
      <c r="N19" s="121">
        <v>0</v>
      </c>
      <c r="O19" s="96">
        <v>39834.25</v>
      </c>
      <c r="P19" s="96">
        <v>4285.58</v>
      </c>
      <c r="Q19" s="96">
        <v>19642.62</v>
      </c>
      <c r="R19" s="96">
        <v>42.47</v>
      </c>
      <c r="S19" s="99">
        <f t="shared" si="1"/>
        <v>747117.71</v>
      </c>
      <c r="T19" s="37"/>
    </row>
    <row r="20" spans="1:20" s="34" customFormat="1" x14ac:dyDescent="0.2">
      <c r="A20" s="71"/>
      <c r="B20" s="72"/>
      <c r="C20" s="74" t="s">
        <v>58</v>
      </c>
      <c r="D20" s="94" t="s">
        <v>59</v>
      </c>
      <c r="E20" s="96">
        <v>489.29</v>
      </c>
      <c r="F20" s="96">
        <v>319.33999999999997</v>
      </c>
      <c r="G20" s="96">
        <v>28.98</v>
      </c>
      <c r="H20" s="96">
        <v>13461.64</v>
      </c>
      <c r="I20" s="96">
        <v>9013.7199999999993</v>
      </c>
      <c r="J20" s="96">
        <v>230046.09</v>
      </c>
      <c r="K20" s="96">
        <v>255.48</v>
      </c>
      <c r="L20" s="96">
        <v>19623.060000000001</v>
      </c>
      <c r="M20" s="96">
        <v>39087.5</v>
      </c>
      <c r="N20" s="121">
        <v>0</v>
      </c>
      <c r="O20" s="96">
        <v>70324.55</v>
      </c>
      <c r="P20" s="96">
        <v>7724.63</v>
      </c>
      <c r="Q20" s="96">
        <v>24589.200000000001</v>
      </c>
      <c r="R20" s="96">
        <v>20.46</v>
      </c>
      <c r="S20" s="99">
        <f t="shared" si="1"/>
        <v>414983.94000000006</v>
      </c>
      <c r="T20" s="37"/>
    </row>
    <row r="21" spans="1:20" s="34" customFormat="1" x14ac:dyDescent="0.2">
      <c r="A21" s="71"/>
      <c r="B21" s="72"/>
      <c r="C21" s="74" t="s">
        <v>60</v>
      </c>
      <c r="D21" s="94" t="s">
        <v>61</v>
      </c>
      <c r="E21" s="96">
        <v>22018.27</v>
      </c>
      <c r="F21" s="96">
        <v>1457.87</v>
      </c>
      <c r="G21" s="96">
        <v>231.84</v>
      </c>
      <c r="H21" s="96">
        <v>138890.03</v>
      </c>
      <c r="I21" s="96">
        <v>48595.73</v>
      </c>
      <c r="J21" s="96">
        <v>283411.96000000002</v>
      </c>
      <c r="K21" s="96">
        <v>265.17</v>
      </c>
      <c r="L21" s="96">
        <v>7974.66</v>
      </c>
      <c r="M21" s="96">
        <v>23121.21</v>
      </c>
      <c r="N21" s="121">
        <v>0</v>
      </c>
      <c r="O21" s="96">
        <v>0</v>
      </c>
      <c r="P21" s="96">
        <v>1014.07</v>
      </c>
      <c r="Q21" s="96">
        <v>6930.49</v>
      </c>
      <c r="R21" s="96">
        <v>8.59</v>
      </c>
      <c r="S21" s="99">
        <f t="shared" si="1"/>
        <v>533919.8899999999</v>
      </c>
      <c r="T21" s="37"/>
    </row>
    <row r="22" spans="1:20" s="34" customFormat="1" ht="24" x14ac:dyDescent="0.2">
      <c r="A22" s="71"/>
      <c r="B22" s="72" t="s">
        <v>62</v>
      </c>
      <c r="C22" s="74"/>
      <c r="D22" s="69" t="s">
        <v>63</v>
      </c>
      <c r="E22" s="102">
        <f>SUM(E23,E24)</f>
        <v>3934.6800000000003</v>
      </c>
      <c r="F22" s="102">
        <f t="shared" ref="F22:Q22" si="6">SUM(F23,F24)</f>
        <v>2707.47</v>
      </c>
      <c r="G22" s="102">
        <f t="shared" si="6"/>
        <v>31589.120000000003</v>
      </c>
      <c r="H22" s="102">
        <f t="shared" si="6"/>
        <v>19017.240000000002</v>
      </c>
      <c r="I22" s="102">
        <f t="shared" si="6"/>
        <v>164990.35999999999</v>
      </c>
      <c r="J22" s="102">
        <f t="shared" si="6"/>
        <v>115565.75</v>
      </c>
      <c r="K22" s="102">
        <f t="shared" si="6"/>
        <v>505.76</v>
      </c>
      <c r="L22" s="102">
        <f t="shared" si="6"/>
        <v>12723.619999999999</v>
      </c>
      <c r="M22" s="102">
        <f t="shared" si="6"/>
        <v>71307.649999999994</v>
      </c>
      <c r="N22" s="111">
        <f t="shared" si="6"/>
        <v>0</v>
      </c>
      <c r="O22" s="102">
        <f t="shared" si="6"/>
        <v>20416.2</v>
      </c>
      <c r="P22" s="102">
        <f t="shared" si="6"/>
        <v>3671.07</v>
      </c>
      <c r="Q22" s="102">
        <f t="shared" si="6"/>
        <v>30305.690000000002</v>
      </c>
      <c r="R22" s="102">
        <f>SUM(R23,R24)</f>
        <v>30.35</v>
      </c>
      <c r="S22" s="100">
        <f t="shared" si="1"/>
        <v>476764.96</v>
      </c>
      <c r="T22" s="37"/>
    </row>
    <row r="23" spans="1:20" s="34" customFormat="1" x14ac:dyDescent="0.2">
      <c r="A23" s="75"/>
      <c r="B23" s="72"/>
      <c r="C23" s="74" t="s">
        <v>185</v>
      </c>
      <c r="D23" s="94" t="s">
        <v>190</v>
      </c>
      <c r="E23" s="96">
        <v>2466.8000000000002</v>
      </c>
      <c r="F23" s="96">
        <v>1735.56</v>
      </c>
      <c r="G23" s="96">
        <v>6955.4</v>
      </c>
      <c r="H23" s="96">
        <v>6196.63</v>
      </c>
      <c r="I23" s="96">
        <v>82691.13</v>
      </c>
      <c r="J23" s="96">
        <v>26120.13</v>
      </c>
      <c r="K23" s="96">
        <v>337.58</v>
      </c>
      <c r="L23" s="96">
        <v>7257.84</v>
      </c>
      <c r="M23" s="96">
        <v>38983.97</v>
      </c>
      <c r="N23" s="121">
        <v>0</v>
      </c>
      <c r="O23" s="96">
        <v>20416.2</v>
      </c>
      <c r="P23" s="96">
        <v>3305.48</v>
      </c>
      <c r="Q23" s="96">
        <v>26037.24</v>
      </c>
      <c r="R23" s="96">
        <v>26.98</v>
      </c>
      <c r="S23" s="99">
        <f t="shared" si="1"/>
        <v>222530.94000000003</v>
      </c>
      <c r="T23" s="37"/>
    </row>
    <row r="24" spans="1:20" s="34" customFormat="1" x14ac:dyDescent="0.2">
      <c r="A24" s="75"/>
      <c r="B24" s="72"/>
      <c r="C24" s="74" t="s">
        <v>187</v>
      </c>
      <c r="D24" s="94" t="s">
        <v>186</v>
      </c>
      <c r="E24" s="96">
        <v>1467.88</v>
      </c>
      <c r="F24" s="96">
        <v>971.91</v>
      </c>
      <c r="G24" s="96">
        <v>24633.72</v>
      </c>
      <c r="H24" s="96">
        <v>12820.61</v>
      </c>
      <c r="I24" s="96">
        <v>82299.23</v>
      </c>
      <c r="J24" s="96">
        <v>89445.62</v>
      </c>
      <c r="K24" s="96">
        <v>168.18</v>
      </c>
      <c r="L24" s="96">
        <v>5465.78</v>
      </c>
      <c r="M24" s="96">
        <v>32323.68</v>
      </c>
      <c r="N24" s="121">
        <v>0</v>
      </c>
      <c r="O24" s="96">
        <v>0</v>
      </c>
      <c r="P24" s="96">
        <v>365.59</v>
      </c>
      <c r="Q24" s="96">
        <v>4268.45</v>
      </c>
      <c r="R24" s="96">
        <v>3.37</v>
      </c>
      <c r="S24" s="99">
        <f t="shared" si="1"/>
        <v>254234.02</v>
      </c>
      <c r="T24" s="37"/>
    </row>
    <row r="25" spans="1:20" ht="20.25" customHeight="1" x14ac:dyDescent="0.2">
      <c r="A25" s="71" t="s">
        <v>64</v>
      </c>
      <c r="B25" s="73"/>
      <c r="C25" s="73"/>
      <c r="D25" s="41" t="s">
        <v>65</v>
      </c>
      <c r="E25" s="96">
        <v>1223.23</v>
      </c>
      <c r="F25" s="96">
        <v>8191.85</v>
      </c>
      <c r="G25" s="96">
        <v>11882.15</v>
      </c>
      <c r="H25" s="96">
        <v>160257.73000000001</v>
      </c>
      <c r="I25" s="96">
        <v>231221.66</v>
      </c>
      <c r="J25" s="96">
        <v>341702.37</v>
      </c>
      <c r="K25" s="96">
        <v>568.97</v>
      </c>
      <c r="L25" s="96">
        <v>26701.7</v>
      </c>
      <c r="M25" s="96">
        <v>341641.83</v>
      </c>
      <c r="N25" s="121">
        <v>0</v>
      </c>
      <c r="O25" s="96">
        <v>227341.77</v>
      </c>
      <c r="P25" s="96">
        <v>2760.53</v>
      </c>
      <c r="Q25" s="96">
        <v>18219.97</v>
      </c>
      <c r="R25" s="96">
        <v>38.39</v>
      </c>
      <c r="S25" s="99">
        <f t="shared" si="1"/>
        <v>1371752.15</v>
      </c>
      <c r="T25" s="38"/>
    </row>
    <row r="26" spans="1:20" ht="20.25" customHeight="1" x14ac:dyDescent="0.2">
      <c r="A26" s="71" t="s">
        <v>188</v>
      </c>
      <c r="B26" s="73"/>
      <c r="C26" s="73"/>
      <c r="D26" s="41" t="s">
        <v>189</v>
      </c>
      <c r="E26" s="96">
        <v>0</v>
      </c>
      <c r="F26" s="96">
        <v>0</v>
      </c>
      <c r="G26" s="96">
        <v>0</v>
      </c>
      <c r="H26" s="96">
        <v>407974.44</v>
      </c>
      <c r="I26" s="96">
        <v>0</v>
      </c>
      <c r="J26" s="96">
        <v>2010.01</v>
      </c>
      <c r="K26" s="96">
        <v>83.3</v>
      </c>
      <c r="L26" s="96">
        <v>4471.1899999999996</v>
      </c>
      <c r="M26" s="96">
        <v>10237.75</v>
      </c>
      <c r="N26" s="121">
        <v>0</v>
      </c>
      <c r="O26" s="96">
        <v>4621.1400000000003</v>
      </c>
      <c r="P26" s="96">
        <v>2035.83</v>
      </c>
      <c r="Q26" s="96">
        <v>22529.78</v>
      </c>
      <c r="R26" s="96">
        <v>10.35</v>
      </c>
      <c r="S26" s="99">
        <f t="shared" si="1"/>
        <v>453973.79000000004</v>
      </c>
      <c r="T26" s="38"/>
    </row>
    <row r="27" spans="1:20" s="36" customFormat="1" ht="24.95" customHeight="1" x14ac:dyDescent="0.2">
      <c r="A27" s="91">
        <v>19999</v>
      </c>
      <c r="B27" s="87"/>
      <c r="C27" s="86"/>
      <c r="D27" s="92" t="s">
        <v>221</v>
      </c>
      <c r="E27" s="99">
        <f>SUM(E10,E13,E14,E15,E16,E17,E25,E26)</f>
        <v>1809740.7699999998</v>
      </c>
      <c r="F27" s="99">
        <f t="shared" ref="F27:R27" si="7">SUM(F10,F13,F14,F15,F16,F17,F25,F26)</f>
        <v>75941.2</v>
      </c>
      <c r="G27" s="99">
        <f t="shared" si="7"/>
        <v>80900.009999999995</v>
      </c>
      <c r="H27" s="99">
        <f t="shared" si="7"/>
        <v>1146655.68</v>
      </c>
      <c r="I27" s="99">
        <f t="shared" si="7"/>
        <v>2626913.1500000004</v>
      </c>
      <c r="J27" s="99">
        <f t="shared" si="7"/>
        <v>6798761.6100000003</v>
      </c>
      <c r="K27" s="99">
        <f t="shared" si="7"/>
        <v>18665.310000000001</v>
      </c>
      <c r="L27" s="99">
        <f t="shared" si="7"/>
        <v>336593.72</v>
      </c>
      <c r="M27" s="99">
        <f t="shared" si="7"/>
        <v>1421851.1099999999</v>
      </c>
      <c r="N27" s="110">
        <f t="shared" ref="N27" si="8">SUM(N10,N13,N14,N15,N16,N17,N25,N26)</f>
        <v>0</v>
      </c>
      <c r="O27" s="99">
        <f t="shared" si="7"/>
        <v>951132.01</v>
      </c>
      <c r="P27" s="99">
        <f t="shared" si="7"/>
        <v>77773.06</v>
      </c>
      <c r="Q27" s="99">
        <f t="shared" si="7"/>
        <v>383324.68000000005</v>
      </c>
      <c r="R27" s="99">
        <f t="shared" si="7"/>
        <v>605.25</v>
      </c>
      <c r="S27" s="99">
        <f t="shared" si="1"/>
        <v>15728857.560000002</v>
      </c>
      <c r="T27" s="85"/>
    </row>
    <row r="28" spans="1:20" ht="20.25" customHeight="1" x14ac:dyDescent="0.2">
      <c r="A28" s="143" t="s">
        <v>30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38"/>
    </row>
    <row r="29" spans="1:20" ht="20.25" customHeight="1" x14ac:dyDescent="0.2">
      <c r="A29" s="70" t="s">
        <v>66</v>
      </c>
      <c r="B29" s="73"/>
      <c r="C29" s="73"/>
      <c r="D29" s="41" t="s">
        <v>21</v>
      </c>
      <c r="E29" s="103">
        <f>SUM(E30,E37,E43)</f>
        <v>474.6</v>
      </c>
      <c r="F29" s="103">
        <f t="shared" ref="F29:R29" si="9">SUM(F30,F37,F43)</f>
        <v>2041.0099999999998</v>
      </c>
      <c r="G29" s="103">
        <f t="shared" si="9"/>
        <v>14905987.720000001</v>
      </c>
      <c r="H29" s="103">
        <f t="shared" si="9"/>
        <v>466520.94</v>
      </c>
      <c r="I29" s="103">
        <f t="shared" si="9"/>
        <v>208099.47</v>
      </c>
      <c r="J29" s="103">
        <f t="shared" si="9"/>
        <v>897461.17</v>
      </c>
      <c r="K29" s="103">
        <f t="shared" si="9"/>
        <v>412.64</v>
      </c>
      <c r="L29" s="103">
        <f t="shared" si="9"/>
        <v>58509.86</v>
      </c>
      <c r="M29" s="103">
        <f t="shared" si="9"/>
        <v>257416.15999999997</v>
      </c>
      <c r="N29" s="112">
        <f t="shared" ref="N29" si="10">SUM(N30,N37,N43)</f>
        <v>0</v>
      </c>
      <c r="O29" s="103">
        <f t="shared" si="9"/>
        <v>4805.97</v>
      </c>
      <c r="P29" s="103">
        <f t="shared" si="9"/>
        <v>59074.19</v>
      </c>
      <c r="Q29" s="103">
        <f t="shared" si="9"/>
        <v>226976.54</v>
      </c>
      <c r="R29" s="103">
        <f t="shared" si="9"/>
        <v>375.3</v>
      </c>
      <c r="S29" s="100">
        <f>SUM(E29:R29)</f>
        <v>17088155.57</v>
      </c>
      <c r="T29" s="38"/>
    </row>
    <row r="30" spans="1:20" ht="20.25" customHeight="1" x14ac:dyDescent="0.2">
      <c r="A30" s="76"/>
      <c r="B30" s="72" t="s">
        <v>67</v>
      </c>
      <c r="C30" s="74"/>
      <c r="D30" s="69" t="s">
        <v>23</v>
      </c>
      <c r="E30" s="104">
        <f>SUM(E31:E36)</f>
        <v>0</v>
      </c>
      <c r="F30" s="104">
        <f t="shared" ref="F30:R30" si="11">SUM(F31:F36)</f>
        <v>0</v>
      </c>
      <c r="G30" s="104">
        <f t="shared" si="11"/>
        <v>12512167.07</v>
      </c>
      <c r="H30" s="104">
        <f t="shared" si="11"/>
        <v>444448.12</v>
      </c>
      <c r="I30" s="104">
        <f t="shared" si="11"/>
        <v>62704.17</v>
      </c>
      <c r="J30" s="104">
        <f t="shared" si="11"/>
        <v>0</v>
      </c>
      <c r="K30" s="104">
        <f t="shared" si="11"/>
        <v>49.88</v>
      </c>
      <c r="L30" s="104">
        <f t="shared" si="11"/>
        <v>1075.23</v>
      </c>
      <c r="M30" s="104">
        <f t="shared" si="11"/>
        <v>72354.44</v>
      </c>
      <c r="N30" s="113">
        <f t="shared" ref="N30" si="12">SUM(N31:N36)</f>
        <v>0</v>
      </c>
      <c r="O30" s="104">
        <f t="shared" si="11"/>
        <v>3789.33</v>
      </c>
      <c r="P30" s="104">
        <f t="shared" si="11"/>
        <v>40225.67</v>
      </c>
      <c r="Q30" s="104">
        <f t="shared" si="11"/>
        <v>150044.78</v>
      </c>
      <c r="R30" s="104">
        <f t="shared" si="11"/>
        <v>244.04</v>
      </c>
      <c r="S30" s="100">
        <f>SUM(E30:R30)</f>
        <v>13287102.729999999</v>
      </c>
      <c r="T30" s="38"/>
    </row>
    <row r="31" spans="1:20" x14ac:dyDescent="0.2">
      <c r="A31" s="75"/>
      <c r="B31" s="74"/>
      <c r="C31" s="74" t="s">
        <v>68</v>
      </c>
      <c r="D31" s="94" t="s">
        <v>69</v>
      </c>
      <c r="E31" s="96">
        <v>0</v>
      </c>
      <c r="F31" s="96">
        <v>0</v>
      </c>
      <c r="G31" s="96">
        <v>12512167.07</v>
      </c>
      <c r="H31" s="96">
        <v>444448.12</v>
      </c>
      <c r="I31" s="96">
        <v>62704.17</v>
      </c>
      <c r="J31" s="96">
        <v>0</v>
      </c>
      <c r="K31" s="96">
        <v>49.88</v>
      </c>
      <c r="L31" s="96">
        <v>1075.23</v>
      </c>
      <c r="M31" s="96">
        <v>72354.44</v>
      </c>
      <c r="N31" s="121">
        <v>0</v>
      </c>
      <c r="O31" s="96">
        <v>3789.33</v>
      </c>
      <c r="P31" s="96">
        <v>40225.67</v>
      </c>
      <c r="Q31" s="96">
        <v>150044.78</v>
      </c>
      <c r="R31" s="96">
        <v>244.04</v>
      </c>
      <c r="S31" s="105">
        <f>SUM(E31:R31)</f>
        <v>13287102.729999999</v>
      </c>
      <c r="T31" s="38"/>
    </row>
    <row r="32" spans="1:20" x14ac:dyDescent="0.2">
      <c r="A32" s="75"/>
      <c r="B32" s="74"/>
      <c r="C32" s="74" t="s">
        <v>70</v>
      </c>
      <c r="D32" s="94" t="s">
        <v>71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121">
        <v>0</v>
      </c>
      <c r="O32" s="96">
        <v>0</v>
      </c>
      <c r="P32" s="96">
        <v>0</v>
      </c>
      <c r="Q32" s="96">
        <v>0</v>
      </c>
      <c r="R32" s="96">
        <v>0</v>
      </c>
      <c r="S32" s="105">
        <f t="shared" ref="S32:S36" si="13">SUM(E32:R32)</f>
        <v>0</v>
      </c>
      <c r="T32" s="38"/>
    </row>
    <row r="33" spans="1:20" ht="22.5" x14ac:dyDescent="0.2">
      <c r="A33" s="75"/>
      <c r="B33" s="74"/>
      <c r="C33" s="74" t="s">
        <v>72</v>
      </c>
      <c r="D33" s="94" t="s">
        <v>74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121">
        <v>0</v>
      </c>
      <c r="O33" s="96">
        <v>0</v>
      </c>
      <c r="P33" s="96">
        <v>0</v>
      </c>
      <c r="Q33" s="96">
        <v>0</v>
      </c>
      <c r="R33" s="96">
        <v>0</v>
      </c>
      <c r="S33" s="105">
        <f t="shared" si="13"/>
        <v>0</v>
      </c>
      <c r="T33" s="38"/>
    </row>
    <row r="34" spans="1:20" x14ac:dyDescent="0.2">
      <c r="A34" s="75"/>
      <c r="B34" s="74"/>
      <c r="C34" s="74" t="s">
        <v>73</v>
      </c>
      <c r="D34" s="94" t="s">
        <v>76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121">
        <v>0</v>
      </c>
      <c r="O34" s="96">
        <v>0</v>
      </c>
      <c r="P34" s="96">
        <v>0</v>
      </c>
      <c r="Q34" s="96">
        <v>0</v>
      </c>
      <c r="R34" s="96">
        <v>0</v>
      </c>
      <c r="S34" s="105">
        <f t="shared" si="13"/>
        <v>0</v>
      </c>
      <c r="T34" s="38"/>
    </row>
    <row r="35" spans="1:20" x14ac:dyDescent="0.2">
      <c r="A35" s="75"/>
      <c r="B35" s="74"/>
      <c r="C35" s="74" t="s">
        <v>75</v>
      </c>
      <c r="D35" s="94" t="s">
        <v>252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121">
        <v>0</v>
      </c>
      <c r="O35" s="96">
        <v>0</v>
      </c>
      <c r="P35" s="96">
        <v>0</v>
      </c>
      <c r="Q35" s="96">
        <v>0</v>
      </c>
      <c r="R35" s="96">
        <v>0</v>
      </c>
      <c r="S35" s="105">
        <f t="shared" si="13"/>
        <v>0</v>
      </c>
      <c r="T35" s="38"/>
    </row>
    <row r="36" spans="1:20" x14ac:dyDescent="0.2">
      <c r="A36" s="75"/>
      <c r="B36" s="74"/>
      <c r="C36" s="74" t="s">
        <v>77</v>
      </c>
      <c r="D36" s="94" t="s">
        <v>196</v>
      </c>
      <c r="E36" s="96"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121">
        <v>0</v>
      </c>
      <c r="O36" s="96">
        <v>0</v>
      </c>
      <c r="P36" s="96">
        <v>0</v>
      </c>
      <c r="Q36" s="96">
        <v>0</v>
      </c>
      <c r="R36" s="96">
        <v>0</v>
      </c>
      <c r="S36" s="105">
        <f t="shared" si="13"/>
        <v>0</v>
      </c>
      <c r="T36" s="38"/>
    </row>
    <row r="37" spans="1:20" ht="20.25" customHeight="1" x14ac:dyDescent="0.2">
      <c r="A37" s="76"/>
      <c r="B37" s="72" t="s">
        <v>78</v>
      </c>
      <c r="C37" s="74"/>
      <c r="D37" s="69" t="s">
        <v>24</v>
      </c>
      <c r="E37" s="104">
        <f>SUM(E38:E42)</f>
        <v>0</v>
      </c>
      <c r="F37" s="104">
        <f t="shared" ref="F37:R37" si="14">SUM(F38:F42)</f>
        <v>0</v>
      </c>
      <c r="G37" s="104">
        <f t="shared" si="14"/>
        <v>2306878.1</v>
      </c>
      <c r="H37" s="104">
        <f t="shared" si="14"/>
        <v>12820.61</v>
      </c>
      <c r="I37" s="104">
        <f t="shared" si="14"/>
        <v>15676.04</v>
      </c>
      <c r="J37" s="104">
        <f t="shared" si="14"/>
        <v>0</v>
      </c>
      <c r="K37" s="104">
        <f t="shared" si="14"/>
        <v>1.21</v>
      </c>
      <c r="L37" s="104">
        <f t="shared" si="14"/>
        <v>0</v>
      </c>
      <c r="M37" s="104">
        <f t="shared" si="14"/>
        <v>20682.55</v>
      </c>
      <c r="N37" s="113">
        <f t="shared" ref="N37" si="15">SUM(N38:N42)</f>
        <v>0</v>
      </c>
      <c r="O37" s="104">
        <f t="shared" si="14"/>
        <v>1016.64</v>
      </c>
      <c r="P37" s="104">
        <f t="shared" si="14"/>
        <v>11179.44</v>
      </c>
      <c r="Q37" s="104">
        <f t="shared" si="14"/>
        <v>45561.13</v>
      </c>
      <c r="R37" s="104">
        <f t="shared" si="14"/>
        <v>81.02</v>
      </c>
      <c r="S37" s="106">
        <f>SUM(E37:R37)</f>
        <v>2413896.7399999998</v>
      </c>
      <c r="T37" s="38"/>
    </row>
    <row r="38" spans="1:20" x14ac:dyDescent="0.2">
      <c r="A38" s="75"/>
      <c r="B38" s="74"/>
      <c r="C38" s="74" t="s">
        <v>79</v>
      </c>
      <c r="D38" s="94" t="s">
        <v>80</v>
      </c>
      <c r="E38" s="96">
        <v>0</v>
      </c>
      <c r="F38" s="96">
        <v>0</v>
      </c>
      <c r="G38" s="96">
        <v>2306878.1</v>
      </c>
      <c r="H38" s="96">
        <v>12820.61</v>
      </c>
      <c r="I38" s="96">
        <v>15676.04</v>
      </c>
      <c r="J38" s="96">
        <v>0</v>
      </c>
      <c r="K38" s="96">
        <v>1.21</v>
      </c>
      <c r="L38" s="96">
        <v>0</v>
      </c>
      <c r="M38" s="96">
        <v>20682.55</v>
      </c>
      <c r="N38" s="121">
        <v>0</v>
      </c>
      <c r="O38" s="96">
        <v>1016.64</v>
      </c>
      <c r="P38" s="96">
        <v>11179.44</v>
      </c>
      <c r="Q38" s="96">
        <v>45561.13</v>
      </c>
      <c r="R38" s="96">
        <v>81.02</v>
      </c>
      <c r="S38" s="105">
        <f>SUM(E38:R38)</f>
        <v>2413896.7399999998</v>
      </c>
      <c r="T38" s="38"/>
    </row>
    <row r="39" spans="1:20" x14ac:dyDescent="0.2">
      <c r="A39" s="75"/>
      <c r="B39" s="74"/>
      <c r="C39" s="74" t="s">
        <v>81</v>
      </c>
      <c r="D39" s="94" t="s">
        <v>82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121">
        <v>0</v>
      </c>
      <c r="O39" s="96">
        <v>0</v>
      </c>
      <c r="P39" s="96">
        <v>0</v>
      </c>
      <c r="Q39" s="96">
        <v>0</v>
      </c>
      <c r="R39" s="96">
        <v>0</v>
      </c>
      <c r="S39" s="105">
        <f t="shared" ref="S39:S42" si="16">SUM(E39:R39)</f>
        <v>0</v>
      </c>
      <c r="T39" s="38"/>
    </row>
    <row r="40" spans="1:20" x14ac:dyDescent="0.2">
      <c r="A40" s="75"/>
      <c r="B40" s="74"/>
      <c r="C40" s="74" t="s">
        <v>83</v>
      </c>
      <c r="D40" s="94" t="s">
        <v>85</v>
      </c>
      <c r="E40" s="96"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121">
        <v>0</v>
      </c>
      <c r="O40" s="96">
        <v>0</v>
      </c>
      <c r="P40" s="96">
        <v>0</v>
      </c>
      <c r="Q40" s="96">
        <v>0</v>
      </c>
      <c r="R40" s="96">
        <v>0</v>
      </c>
      <c r="S40" s="105">
        <f t="shared" si="16"/>
        <v>0</v>
      </c>
      <c r="T40" s="38"/>
    </row>
    <row r="41" spans="1:20" x14ac:dyDescent="0.2">
      <c r="A41" s="75"/>
      <c r="B41" s="74"/>
      <c r="C41" s="74" t="s">
        <v>84</v>
      </c>
      <c r="D41" s="94" t="s">
        <v>253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121">
        <v>0</v>
      </c>
      <c r="O41" s="96">
        <v>0</v>
      </c>
      <c r="P41" s="96">
        <v>0</v>
      </c>
      <c r="Q41" s="96">
        <v>0</v>
      </c>
      <c r="R41" s="96">
        <v>0</v>
      </c>
      <c r="S41" s="105">
        <f t="shared" si="16"/>
        <v>0</v>
      </c>
      <c r="T41" s="38"/>
    </row>
    <row r="42" spans="1:20" x14ac:dyDescent="0.2">
      <c r="A42" s="75"/>
      <c r="B42" s="74"/>
      <c r="C42" s="74" t="s">
        <v>86</v>
      </c>
      <c r="D42" s="94" t="s">
        <v>208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121">
        <v>0</v>
      </c>
      <c r="O42" s="96">
        <v>0</v>
      </c>
      <c r="P42" s="96">
        <v>0</v>
      </c>
      <c r="Q42" s="96">
        <v>0</v>
      </c>
      <c r="R42" s="96">
        <v>0</v>
      </c>
      <c r="S42" s="105">
        <f t="shared" si="16"/>
        <v>0</v>
      </c>
      <c r="T42" s="38"/>
    </row>
    <row r="43" spans="1:20" ht="20.25" customHeight="1" x14ac:dyDescent="0.2">
      <c r="A43" s="76"/>
      <c r="B43" s="72" t="s">
        <v>87</v>
      </c>
      <c r="C43" s="74"/>
      <c r="D43" s="69" t="s">
        <v>25</v>
      </c>
      <c r="E43" s="104">
        <f>SUM(E44:E45)</f>
        <v>474.6</v>
      </c>
      <c r="F43" s="104">
        <f t="shared" ref="F43:R43" si="17">SUM(F44:F45)</f>
        <v>2041.0099999999998</v>
      </c>
      <c r="G43" s="104">
        <f t="shared" si="17"/>
        <v>86942.55</v>
      </c>
      <c r="H43" s="104">
        <f t="shared" si="17"/>
        <v>9252.2100000000009</v>
      </c>
      <c r="I43" s="104">
        <f t="shared" si="17"/>
        <v>129719.26000000001</v>
      </c>
      <c r="J43" s="104">
        <f t="shared" si="17"/>
        <v>897461.17</v>
      </c>
      <c r="K43" s="104">
        <f t="shared" si="17"/>
        <v>361.55</v>
      </c>
      <c r="L43" s="104">
        <f t="shared" si="17"/>
        <v>57434.63</v>
      </c>
      <c r="M43" s="104">
        <f t="shared" si="17"/>
        <v>164379.16999999998</v>
      </c>
      <c r="N43" s="113">
        <f>SUM(N44:N45)</f>
        <v>0</v>
      </c>
      <c r="O43" s="104">
        <f t="shared" si="17"/>
        <v>0</v>
      </c>
      <c r="P43" s="104">
        <f t="shared" si="17"/>
        <v>7669.08</v>
      </c>
      <c r="Q43" s="104">
        <f t="shared" si="17"/>
        <v>31370.63</v>
      </c>
      <c r="R43" s="104">
        <f t="shared" si="17"/>
        <v>50.24</v>
      </c>
      <c r="S43" s="106">
        <f t="shared" ref="S43:S49" si="18">SUM(E43:R43)</f>
        <v>1387156.0999999999</v>
      </c>
      <c r="T43" s="38"/>
    </row>
    <row r="44" spans="1:20" x14ac:dyDescent="0.2">
      <c r="A44" s="75"/>
      <c r="B44" s="74"/>
      <c r="C44" s="74" t="s">
        <v>88</v>
      </c>
      <c r="D44" s="94" t="s">
        <v>222</v>
      </c>
      <c r="E44" s="96">
        <v>293.57</v>
      </c>
      <c r="F44" s="96">
        <v>1492.58</v>
      </c>
      <c r="G44" s="96">
        <v>72452.13</v>
      </c>
      <c r="H44" s="96">
        <v>9188.11</v>
      </c>
      <c r="I44" s="96">
        <v>63487.98</v>
      </c>
      <c r="J44" s="96">
        <v>25115.119999999999</v>
      </c>
      <c r="K44" s="96">
        <v>193.49</v>
      </c>
      <c r="L44" s="96">
        <v>2776.79</v>
      </c>
      <c r="M44" s="96">
        <v>99846.83</v>
      </c>
      <c r="N44" s="121">
        <v>0</v>
      </c>
      <c r="O44" s="96">
        <v>0</v>
      </c>
      <c r="P44" s="96">
        <v>5095.55</v>
      </c>
      <c r="Q44" s="96">
        <v>20826.080000000002</v>
      </c>
      <c r="R44" s="96">
        <v>35.96</v>
      </c>
      <c r="S44" s="105">
        <f t="shared" si="18"/>
        <v>300804.19</v>
      </c>
      <c r="T44" s="38"/>
    </row>
    <row r="45" spans="1:20" x14ac:dyDescent="0.2">
      <c r="A45" s="70"/>
      <c r="B45" s="74"/>
      <c r="C45" s="74" t="s">
        <v>89</v>
      </c>
      <c r="D45" s="94" t="s">
        <v>197</v>
      </c>
      <c r="E45" s="96">
        <v>181.03</v>
      </c>
      <c r="F45" s="96">
        <v>548.42999999999995</v>
      </c>
      <c r="G45" s="96">
        <v>14490.42</v>
      </c>
      <c r="H45" s="96">
        <v>64.099999999999994</v>
      </c>
      <c r="I45" s="96">
        <v>66231.28</v>
      </c>
      <c r="J45" s="96">
        <v>872346.05</v>
      </c>
      <c r="K45" s="96">
        <v>168.06</v>
      </c>
      <c r="L45" s="96">
        <v>54657.84</v>
      </c>
      <c r="M45" s="96">
        <v>64532.34</v>
      </c>
      <c r="N45" s="121">
        <v>0</v>
      </c>
      <c r="O45" s="96">
        <v>0</v>
      </c>
      <c r="P45" s="96">
        <v>2573.5300000000002</v>
      </c>
      <c r="Q45" s="96">
        <v>10544.55</v>
      </c>
      <c r="R45" s="96">
        <v>14.28</v>
      </c>
      <c r="S45" s="105">
        <f t="shared" si="18"/>
        <v>1086351.9100000001</v>
      </c>
      <c r="T45" s="38"/>
    </row>
    <row r="46" spans="1:20" ht="20.25" customHeight="1" x14ac:dyDescent="0.2">
      <c r="A46" s="70" t="s">
        <v>90</v>
      </c>
      <c r="B46" s="77"/>
      <c r="C46" s="74"/>
      <c r="D46" s="41" t="s">
        <v>22</v>
      </c>
      <c r="E46" s="96">
        <v>642.47</v>
      </c>
      <c r="F46" s="96">
        <v>0</v>
      </c>
      <c r="G46" s="96">
        <v>3399205.94</v>
      </c>
      <c r="H46" s="96">
        <v>4700.8900000000003</v>
      </c>
      <c r="I46" s="96">
        <v>62664.98</v>
      </c>
      <c r="J46" s="96">
        <v>40099.769999999997</v>
      </c>
      <c r="K46" s="96">
        <v>61.75</v>
      </c>
      <c r="L46" s="96">
        <v>1792.06</v>
      </c>
      <c r="M46" s="96">
        <v>24386.55</v>
      </c>
      <c r="N46" s="121">
        <v>0</v>
      </c>
      <c r="O46" s="96">
        <v>1200.58</v>
      </c>
      <c r="P46" s="96">
        <v>2629.58</v>
      </c>
      <c r="Q46" s="96">
        <v>10734.36</v>
      </c>
      <c r="R46" s="96">
        <v>264.67</v>
      </c>
      <c r="S46" s="105">
        <f t="shared" si="18"/>
        <v>3548383.6</v>
      </c>
      <c r="T46" s="38"/>
    </row>
    <row r="47" spans="1:20" ht="20.25" customHeight="1" x14ac:dyDescent="0.2">
      <c r="A47" s="70" t="s">
        <v>91</v>
      </c>
      <c r="B47" s="74"/>
      <c r="C47" s="74"/>
      <c r="D47" s="41" t="s">
        <v>92</v>
      </c>
      <c r="E47" s="96">
        <v>978.59</v>
      </c>
      <c r="F47" s="96">
        <v>0</v>
      </c>
      <c r="G47" s="96">
        <v>81908.570000000007</v>
      </c>
      <c r="H47" s="96">
        <v>491.45</v>
      </c>
      <c r="I47" s="96">
        <v>47.02</v>
      </c>
      <c r="J47" s="96">
        <v>0</v>
      </c>
      <c r="K47" s="96">
        <v>0</v>
      </c>
      <c r="L47" s="96">
        <v>0</v>
      </c>
      <c r="M47" s="96">
        <v>0</v>
      </c>
      <c r="N47" s="121">
        <v>0</v>
      </c>
      <c r="O47" s="96">
        <v>0</v>
      </c>
      <c r="P47" s="96">
        <v>201.96</v>
      </c>
      <c r="Q47" s="96">
        <v>823.13</v>
      </c>
      <c r="R47" s="96">
        <v>1.27</v>
      </c>
      <c r="S47" s="105">
        <f t="shared" si="18"/>
        <v>84451.99000000002</v>
      </c>
      <c r="T47" s="38"/>
    </row>
    <row r="48" spans="1:20" ht="20.25" customHeight="1" x14ac:dyDescent="0.2">
      <c r="A48" s="70" t="s">
        <v>93</v>
      </c>
      <c r="B48" s="74"/>
      <c r="C48" s="74"/>
      <c r="D48" s="41" t="s">
        <v>14</v>
      </c>
      <c r="E48" s="96">
        <v>58715.4</v>
      </c>
      <c r="F48" s="96">
        <v>8677.81</v>
      </c>
      <c r="G48" s="96">
        <v>1334202.25</v>
      </c>
      <c r="H48" s="96">
        <v>71154.429999999993</v>
      </c>
      <c r="I48" s="96">
        <v>402286.5</v>
      </c>
      <c r="J48" s="96">
        <v>1386909.63</v>
      </c>
      <c r="K48" s="96">
        <v>1512.23</v>
      </c>
      <c r="L48" s="96">
        <v>142379.21</v>
      </c>
      <c r="M48" s="96">
        <v>143662.10999999999</v>
      </c>
      <c r="N48" s="121">
        <v>0</v>
      </c>
      <c r="O48" s="96">
        <v>287342.7</v>
      </c>
      <c r="P48" s="96">
        <v>21127.32</v>
      </c>
      <c r="Q48" s="96">
        <v>114388.3</v>
      </c>
      <c r="R48" s="96">
        <v>256.29000000000002</v>
      </c>
      <c r="S48" s="105">
        <f t="shared" si="18"/>
        <v>3972614.1799999992</v>
      </c>
      <c r="T48" s="38"/>
    </row>
    <row r="49" spans="1:20" ht="20.25" customHeight="1" x14ac:dyDescent="0.2">
      <c r="A49" s="70" t="s">
        <v>94</v>
      </c>
      <c r="B49" s="73"/>
      <c r="C49" s="73"/>
      <c r="D49" s="41" t="s">
        <v>15</v>
      </c>
      <c r="E49" s="103">
        <f>SUM(E50:E51,E54)</f>
        <v>31484201.350000001</v>
      </c>
      <c r="F49" s="103">
        <f t="shared" ref="F49:R49" si="19">SUM(F50:F51,F54)</f>
        <v>11742.790000000003</v>
      </c>
      <c r="G49" s="103">
        <f t="shared" si="19"/>
        <v>37500915.839999996</v>
      </c>
      <c r="H49" s="103">
        <f t="shared" si="19"/>
        <v>455131.94999999995</v>
      </c>
      <c r="I49" s="103">
        <f t="shared" si="19"/>
        <v>1000523.53</v>
      </c>
      <c r="J49" s="103">
        <f t="shared" si="19"/>
        <v>930535.94000000006</v>
      </c>
      <c r="K49" s="103">
        <f t="shared" si="19"/>
        <v>423.42</v>
      </c>
      <c r="L49" s="103">
        <f t="shared" si="19"/>
        <v>110390.92</v>
      </c>
      <c r="M49" s="103">
        <f t="shared" si="19"/>
        <v>378313.67</v>
      </c>
      <c r="N49" s="112">
        <f t="shared" ref="N49" si="20">SUM(N50:N51,N54)</f>
        <v>0</v>
      </c>
      <c r="O49" s="103">
        <f t="shared" si="19"/>
        <v>103421.17</v>
      </c>
      <c r="P49" s="103">
        <f t="shared" si="19"/>
        <v>120978.05</v>
      </c>
      <c r="Q49" s="103">
        <f t="shared" si="19"/>
        <v>579504.5199999999</v>
      </c>
      <c r="R49" s="103">
        <f t="shared" si="19"/>
        <v>881.74</v>
      </c>
      <c r="S49" s="106">
        <f t="shared" si="18"/>
        <v>72676964.889999986</v>
      </c>
      <c r="T49" s="38"/>
    </row>
    <row r="50" spans="1:20" ht="20.25" customHeight="1" x14ac:dyDescent="0.2">
      <c r="A50" s="78"/>
      <c r="B50" s="79" t="s">
        <v>95</v>
      </c>
      <c r="C50" s="80"/>
      <c r="D50" s="69" t="s">
        <v>96</v>
      </c>
      <c r="E50" s="96">
        <v>0</v>
      </c>
      <c r="F50" s="96">
        <v>555.37</v>
      </c>
      <c r="G50" s="96">
        <v>24343208.760000002</v>
      </c>
      <c r="H50" s="96">
        <v>132479.72</v>
      </c>
      <c r="I50" s="96">
        <v>89745.35</v>
      </c>
      <c r="J50" s="96">
        <v>60099.41</v>
      </c>
      <c r="K50" s="96">
        <v>96.62</v>
      </c>
      <c r="L50" s="96">
        <v>10662.76</v>
      </c>
      <c r="M50" s="96">
        <v>96602.96</v>
      </c>
      <c r="N50" s="121">
        <v>0</v>
      </c>
      <c r="O50" s="96">
        <v>73845.87</v>
      </c>
      <c r="P50" s="96">
        <v>57108.05</v>
      </c>
      <c r="Q50" s="96">
        <v>286666.98</v>
      </c>
      <c r="R50" s="96">
        <v>412.34</v>
      </c>
      <c r="S50" s="105">
        <f t="shared" ref="S50:S56" si="21">SUM(E50:R50)</f>
        <v>25151484.190000009</v>
      </c>
      <c r="T50" s="38"/>
    </row>
    <row r="51" spans="1:20" ht="20.25" customHeight="1" x14ac:dyDescent="0.2">
      <c r="A51" s="78"/>
      <c r="B51" s="79" t="s">
        <v>97</v>
      </c>
      <c r="C51" s="80"/>
      <c r="D51" s="69" t="s">
        <v>214</v>
      </c>
      <c r="E51" s="104">
        <f>SUM(E52:E53)</f>
        <v>15157820.010000002</v>
      </c>
      <c r="F51" s="104">
        <f t="shared" ref="F51:R51" si="22">SUM(F52:F53)</f>
        <v>11072.880000000001</v>
      </c>
      <c r="G51" s="104">
        <f t="shared" si="22"/>
        <v>13099813.17</v>
      </c>
      <c r="H51" s="104">
        <f t="shared" si="22"/>
        <v>256412.37</v>
      </c>
      <c r="I51" s="104">
        <f t="shared" si="22"/>
        <v>883345.1100000001</v>
      </c>
      <c r="J51" s="104">
        <f t="shared" si="22"/>
        <v>835060.29</v>
      </c>
      <c r="K51" s="104">
        <f t="shared" si="22"/>
        <v>326.8</v>
      </c>
      <c r="L51" s="104">
        <f t="shared" si="22"/>
        <v>79746.69</v>
      </c>
      <c r="M51" s="104">
        <f t="shared" si="22"/>
        <v>242715.22999999998</v>
      </c>
      <c r="N51" s="113">
        <f t="shared" ref="N51" si="23">SUM(N52:N53)</f>
        <v>0</v>
      </c>
      <c r="O51" s="104">
        <f t="shared" si="22"/>
        <v>29575.3</v>
      </c>
      <c r="P51" s="104">
        <f t="shared" si="22"/>
        <v>63558.06</v>
      </c>
      <c r="Q51" s="104">
        <f t="shared" si="22"/>
        <v>291566.43</v>
      </c>
      <c r="R51" s="104">
        <f t="shared" si="22"/>
        <v>467.44</v>
      </c>
      <c r="S51" s="106">
        <f t="shared" si="21"/>
        <v>30951479.780000005</v>
      </c>
      <c r="T51" s="38"/>
    </row>
    <row r="52" spans="1:20" ht="16.5" customHeight="1" x14ac:dyDescent="0.2">
      <c r="A52" s="81"/>
      <c r="B52" s="80"/>
      <c r="C52" s="80" t="s">
        <v>98</v>
      </c>
      <c r="D52" s="94" t="s">
        <v>215</v>
      </c>
      <c r="E52" s="96">
        <v>5442127.1100000003</v>
      </c>
      <c r="F52" s="96">
        <v>10586.93</v>
      </c>
      <c r="G52" s="96">
        <v>13026130.02</v>
      </c>
      <c r="H52" s="96">
        <v>213676.98</v>
      </c>
      <c r="I52" s="96">
        <v>789328.04</v>
      </c>
      <c r="J52" s="96">
        <v>682299.23</v>
      </c>
      <c r="K52" s="96">
        <v>168.18</v>
      </c>
      <c r="L52" s="96">
        <v>60930.06</v>
      </c>
      <c r="M52" s="96">
        <v>209701.36</v>
      </c>
      <c r="N52" s="121">
        <v>0</v>
      </c>
      <c r="O52" s="96">
        <v>17652.759999999998</v>
      </c>
      <c r="P52" s="96">
        <v>40399.67</v>
      </c>
      <c r="Q52" s="96">
        <v>202172.19</v>
      </c>
      <c r="R52" s="96">
        <v>299.83</v>
      </c>
      <c r="S52" s="105">
        <f t="shared" si="21"/>
        <v>20695472.359999999</v>
      </c>
      <c r="T52" s="38"/>
    </row>
    <row r="53" spans="1:20" ht="16.5" customHeight="1" x14ac:dyDescent="0.2">
      <c r="A53" s="81"/>
      <c r="B53" s="80"/>
      <c r="C53" s="80" t="s">
        <v>191</v>
      </c>
      <c r="D53" s="94" t="s">
        <v>216</v>
      </c>
      <c r="E53" s="96">
        <v>9715692.9000000004</v>
      </c>
      <c r="F53" s="96">
        <v>485.95</v>
      </c>
      <c r="G53" s="96">
        <v>73683.149999999994</v>
      </c>
      <c r="H53" s="96">
        <v>42735.39</v>
      </c>
      <c r="I53" s="96">
        <v>94017.07</v>
      </c>
      <c r="J53" s="96">
        <v>152761.06</v>
      </c>
      <c r="K53" s="96">
        <v>158.62</v>
      </c>
      <c r="L53" s="96">
        <v>18816.63</v>
      </c>
      <c r="M53" s="96">
        <v>33013.870000000003</v>
      </c>
      <c r="N53" s="121">
        <v>0</v>
      </c>
      <c r="O53" s="96">
        <v>11922.54</v>
      </c>
      <c r="P53" s="96">
        <v>23158.39</v>
      </c>
      <c r="Q53" s="96">
        <v>89394.240000000005</v>
      </c>
      <c r="R53" s="96">
        <v>167.61</v>
      </c>
      <c r="S53" s="105">
        <f t="shared" si="21"/>
        <v>10256007.42</v>
      </c>
      <c r="T53" s="38"/>
    </row>
    <row r="54" spans="1:20" ht="20.25" customHeight="1" x14ac:dyDescent="0.2">
      <c r="A54" s="81"/>
      <c r="B54" s="79" t="s">
        <v>99</v>
      </c>
      <c r="C54" s="80"/>
      <c r="D54" s="69" t="s">
        <v>217</v>
      </c>
      <c r="E54" s="96">
        <v>16326381.34</v>
      </c>
      <c r="F54" s="96">
        <v>114.54</v>
      </c>
      <c r="G54" s="96">
        <v>57893.91</v>
      </c>
      <c r="H54" s="96">
        <v>66239.86</v>
      </c>
      <c r="I54" s="96">
        <v>27433.07</v>
      </c>
      <c r="J54" s="96">
        <v>35376.239999999998</v>
      </c>
      <c r="K54" s="96">
        <v>0</v>
      </c>
      <c r="L54" s="96">
        <v>19981.47</v>
      </c>
      <c r="M54" s="96">
        <v>38995.480000000003</v>
      </c>
      <c r="N54" s="121">
        <v>0</v>
      </c>
      <c r="O54" s="96">
        <v>0</v>
      </c>
      <c r="P54" s="96">
        <v>311.94</v>
      </c>
      <c r="Q54" s="96">
        <v>1271.1099999999999</v>
      </c>
      <c r="R54" s="96">
        <v>1.96</v>
      </c>
      <c r="S54" s="105">
        <f t="shared" si="21"/>
        <v>16574000.92</v>
      </c>
      <c r="T54" s="38"/>
    </row>
    <row r="55" spans="1:20" ht="20.25" customHeight="1" x14ac:dyDescent="0.2">
      <c r="A55" s="70" t="s">
        <v>100</v>
      </c>
      <c r="B55" s="73"/>
      <c r="C55" s="73"/>
      <c r="D55" s="41" t="s">
        <v>26</v>
      </c>
      <c r="E55" s="103">
        <f>SUM(E56,E60)</f>
        <v>0</v>
      </c>
      <c r="F55" s="103">
        <f t="shared" ref="F55:R55" si="24">SUM(F56,F60)</f>
        <v>7289.3499999999995</v>
      </c>
      <c r="G55" s="103">
        <f t="shared" si="24"/>
        <v>7123943.0900000008</v>
      </c>
      <c r="H55" s="103">
        <f t="shared" si="24"/>
        <v>22970.249999999996</v>
      </c>
      <c r="I55" s="103">
        <f t="shared" si="24"/>
        <v>251259.54</v>
      </c>
      <c r="J55" s="103">
        <f t="shared" si="24"/>
        <v>312888.81</v>
      </c>
      <c r="K55" s="103">
        <f t="shared" si="24"/>
        <v>555.29</v>
      </c>
      <c r="L55" s="103">
        <f t="shared" si="24"/>
        <v>57238.409999999996</v>
      </c>
      <c r="M55" s="103">
        <f t="shared" si="24"/>
        <v>410775.4</v>
      </c>
      <c r="N55" s="112">
        <f t="shared" ref="N55" si="25">SUM(N56,N60)</f>
        <v>0</v>
      </c>
      <c r="O55" s="103">
        <f t="shared" si="24"/>
        <v>1426265.17</v>
      </c>
      <c r="P55" s="103">
        <f t="shared" si="24"/>
        <v>34768.379999999997</v>
      </c>
      <c r="Q55" s="103">
        <f t="shared" si="24"/>
        <v>140888.27000000002</v>
      </c>
      <c r="R55" s="103">
        <f t="shared" si="24"/>
        <v>218.53</v>
      </c>
      <c r="S55" s="106">
        <f>SUM(E55:R55)</f>
        <v>9789060.4900000002</v>
      </c>
      <c r="T55" s="38"/>
    </row>
    <row r="56" spans="1:20" x14ac:dyDescent="0.2">
      <c r="A56" s="78"/>
      <c r="B56" s="79" t="s">
        <v>101</v>
      </c>
      <c r="C56" s="80"/>
      <c r="D56" s="69" t="s">
        <v>102</v>
      </c>
      <c r="E56" s="104">
        <f>SUM(E57,E58,E59)</f>
        <v>0</v>
      </c>
      <c r="F56" s="104">
        <f t="shared" ref="F56:R56" si="26">SUM(F57,F58,F59)</f>
        <v>1943.82</v>
      </c>
      <c r="G56" s="104">
        <f t="shared" si="26"/>
        <v>2940742.3900000006</v>
      </c>
      <c r="H56" s="104">
        <f t="shared" si="26"/>
        <v>20171.089999999997</v>
      </c>
      <c r="I56" s="104">
        <f t="shared" si="26"/>
        <v>51781.87</v>
      </c>
      <c r="J56" s="104">
        <f t="shared" si="26"/>
        <v>100631.34</v>
      </c>
      <c r="K56" s="104">
        <f t="shared" si="26"/>
        <v>204.51</v>
      </c>
      <c r="L56" s="104">
        <f t="shared" si="26"/>
        <v>18798.71</v>
      </c>
      <c r="M56" s="104">
        <f t="shared" si="26"/>
        <v>149781.75</v>
      </c>
      <c r="N56" s="113">
        <f t="shared" ref="N56" si="27">SUM(N57,N58,N59)</f>
        <v>0</v>
      </c>
      <c r="O56" s="104">
        <f t="shared" si="26"/>
        <v>418855.9</v>
      </c>
      <c r="P56" s="104">
        <f t="shared" si="26"/>
        <v>17235.28</v>
      </c>
      <c r="Q56" s="104">
        <f t="shared" si="26"/>
        <v>70303.540000000008</v>
      </c>
      <c r="R56" s="104">
        <f t="shared" si="26"/>
        <v>107.38</v>
      </c>
      <c r="S56" s="106">
        <f t="shared" si="21"/>
        <v>3790557.5799999996</v>
      </c>
      <c r="T56" s="38"/>
    </row>
    <row r="57" spans="1:20" ht="22.5" x14ac:dyDescent="0.2">
      <c r="A57" s="78"/>
      <c r="B57" s="79"/>
      <c r="C57" s="80" t="s">
        <v>223</v>
      </c>
      <c r="D57" s="94" t="s">
        <v>104</v>
      </c>
      <c r="E57" s="96">
        <v>0</v>
      </c>
      <c r="F57" s="96">
        <v>1249.5999999999999</v>
      </c>
      <c r="G57" s="96">
        <v>1885898.1</v>
      </c>
      <c r="H57" s="96">
        <v>13098.39</v>
      </c>
      <c r="I57" s="96">
        <v>30920.99</v>
      </c>
      <c r="J57" s="96">
        <v>59194.91</v>
      </c>
      <c r="K57" s="96">
        <v>131.97999999999999</v>
      </c>
      <c r="L57" s="96">
        <v>12526.5</v>
      </c>
      <c r="M57" s="96">
        <v>93290.07</v>
      </c>
      <c r="N57" s="121">
        <v>0</v>
      </c>
      <c r="O57" s="96">
        <v>44261.31</v>
      </c>
      <c r="P57" s="96">
        <v>11524.16</v>
      </c>
      <c r="Q57" s="96">
        <v>47004.37</v>
      </c>
      <c r="R57" s="96">
        <v>71.239999999999995</v>
      </c>
      <c r="S57" s="105">
        <f>SUM(E57:R57)</f>
        <v>2199171.6200000006</v>
      </c>
      <c r="T57" s="38"/>
    </row>
    <row r="58" spans="1:20" x14ac:dyDescent="0.2">
      <c r="A58" s="82"/>
      <c r="B58" s="79"/>
      <c r="C58" s="80" t="s">
        <v>224</v>
      </c>
      <c r="D58" s="94" t="s">
        <v>105</v>
      </c>
      <c r="E58" s="96">
        <v>0</v>
      </c>
      <c r="F58" s="96">
        <v>694.22</v>
      </c>
      <c r="G58" s="96">
        <v>778414.51</v>
      </c>
      <c r="H58" s="96">
        <v>2564.12</v>
      </c>
      <c r="I58" s="96">
        <v>20770.75</v>
      </c>
      <c r="J58" s="96">
        <v>41436.43</v>
      </c>
      <c r="K58" s="96">
        <v>72.53</v>
      </c>
      <c r="L58" s="96">
        <v>6272.21</v>
      </c>
      <c r="M58" s="96">
        <v>54030.02</v>
      </c>
      <c r="N58" s="121">
        <v>0</v>
      </c>
      <c r="O58" s="96">
        <v>374594.59</v>
      </c>
      <c r="P58" s="96">
        <v>3625.45</v>
      </c>
      <c r="Q58" s="96">
        <v>14798.67</v>
      </c>
      <c r="R58" s="96">
        <v>22.99</v>
      </c>
      <c r="S58" s="105">
        <f>SUM(E58:R58)</f>
        <v>1297296.49</v>
      </c>
      <c r="T58" s="38"/>
    </row>
    <row r="59" spans="1:20" x14ac:dyDescent="0.2">
      <c r="A59" s="82"/>
      <c r="B59" s="79"/>
      <c r="C59" s="80" t="s">
        <v>225</v>
      </c>
      <c r="D59" s="94" t="s">
        <v>209</v>
      </c>
      <c r="E59" s="96">
        <v>0</v>
      </c>
      <c r="F59" s="96">
        <v>0</v>
      </c>
      <c r="G59" s="96">
        <v>276429.78000000003</v>
      </c>
      <c r="H59" s="96">
        <v>4508.58</v>
      </c>
      <c r="I59" s="96">
        <v>90.13</v>
      </c>
      <c r="J59" s="96">
        <v>0</v>
      </c>
      <c r="K59" s="96">
        <v>0</v>
      </c>
      <c r="L59" s="96">
        <v>0</v>
      </c>
      <c r="M59" s="96">
        <v>2461.66</v>
      </c>
      <c r="N59" s="121">
        <v>0</v>
      </c>
      <c r="O59" s="96">
        <v>0</v>
      </c>
      <c r="P59" s="96">
        <v>2085.67</v>
      </c>
      <c r="Q59" s="96">
        <v>8500.5</v>
      </c>
      <c r="R59" s="96">
        <v>13.15</v>
      </c>
      <c r="S59" s="105">
        <f>SUM(E59:R59)</f>
        <v>294089.47000000003</v>
      </c>
      <c r="T59" s="38"/>
    </row>
    <row r="60" spans="1:20" ht="18" customHeight="1" x14ac:dyDescent="0.2">
      <c r="A60" s="82"/>
      <c r="B60" s="79" t="s">
        <v>103</v>
      </c>
      <c r="C60" s="83"/>
      <c r="D60" s="69" t="s">
        <v>106</v>
      </c>
      <c r="E60" s="96">
        <v>0</v>
      </c>
      <c r="F60" s="96">
        <v>5345.53</v>
      </c>
      <c r="G60" s="96">
        <v>4183200.7</v>
      </c>
      <c r="H60" s="96">
        <v>2799.16</v>
      </c>
      <c r="I60" s="96">
        <v>199477.67</v>
      </c>
      <c r="J60" s="96">
        <v>212257.47</v>
      </c>
      <c r="K60" s="96">
        <v>350.78</v>
      </c>
      <c r="L60" s="96">
        <v>38439.699999999997</v>
      </c>
      <c r="M60" s="96">
        <v>260993.65</v>
      </c>
      <c r="N60" s="121">
        <v>0</v>
      </c>
      <c r="O60" s="96">
        <v>1007409.27</v>
      </c>
      <c r="P60" s="96">
        <v>17533.099999999999</v>
      </c>
      <c r="Q60" s="96">
        <v>70584.73</v>
      </c>
      <c r="R60" s="96">
        <v>111.15</v>
      </c>
      <c r="S60" s="105">
        <f>SUM(E60:R60)</f>
        <v>5998502.910000002</v>
      </c>
      <c r="T60" s="38"/>
    </row>
    <row r="61" spans="1:20" ht="20.25" customHeight="1" x14ac:dyDescent="0.2">
      <c r="A61" s="70" t="s">
        <v>107</v>
      </c>
      <c r="B61" s="73"/>
      <c r="C61" s="73"/>
      <c r="D61" s="41" t="s">
        <v>37</v>
      </c>
      <c r="E61" s="103">
        <f>SUM(E62,E68,E74)</f>
        <v>5417675.6500000004</v>
      </c>
      <c r="F61" s="103">
        <f t="shared" ref="F61:R61" si="28">SUM(F62,F68,F74)</f>
        <v>187898.91</v>
      </c>
      <c r="G61" s="103">
        <f t="shared" si="28"/>
        <v>7493436.0099999998</v>
      </c>
      <c r="H61" s="103">
        <f t="shared" si="28"/>
        <v>4607426.42</v>
      </c>
      <c r="I61" s="103">
        <f t="shared" si="28"/>
        <v>8564673.6799999997</v>
      </c>
      <c r="J61" s="103">
        <f t="shared" si="28"/>
        <v>22452961.379999999</v>
      </c>
      <c r="K61" s="103">
        <f t="shared" si="28"/>
        <v>17636.64</v>
      </c>
      <c r="L61" s="103">
        <f t="shared" si="28"/>
        <v>1530321.19</v>
      </c>
      <c r="M61" s="103">
        <f t="shared" si="28"/>
        <v>2543920.2599999998</v>
      </c>
      <c r="N61" s="112">
        <f t="shared" ref="N61" si="29">SUM(N62,N68,N74)</f>
        <v>0</v>
      </c>
      <c r="O61" s="103">
        <f t="shared" si="28"/>
        <v>2152922.38</v>
      </c>
      <c r="P61" s="103">
        <f t="shared" si="28"/>
        <v>288692.70999999996</v>
      </c>
      <c r="Q61" s="103">
        <f t="shared" si="28"/>
        <v>1381086.4499999997</v>
      </c>
      <c r="R61" s="103">
        <f t="shared" si="28"/>
        <v>2033.28</v>
      </c>
      <c r="S61" s="106">
        <f>SUM(E61:R61)</f>
        <v>56640684.960000001</v>
      </c>
      <c r="T61" s="38"/>
    </row>
    <row r="62" spans="1:20" ht="20.25" customHeight="1" x14ac:dyDescent="0.2">
      <c r="A62" s="78"/>
      <c r="B62" s="79" t="s">
        <v>108</v>
      </c>
      <c r="C62" s="80"/>
      <c r="D62" s="69" t="s">
        <v>109</v>
      </c>
      <c r="E62" s="104">
        <f>SUM(E63:E67)</f>
        <v>4924062.7200000007</v>
      </c>
      <c r="F62" s="104">
        <f t="shared" ref="F62:R62" si="30">SUM(F63:F67)</f>
        <v>101565.1</v>
      </c>
      <c r="G62" s="104">
        <f t="shared" si="30"/>
        <v>1985188.54</v>
      </c>
      <c r="H62" s="104">
        <f t="shared" si="30"/>
        <v>3171923.1</v>
      </c>
      <c r="I62" s="104">
        <f t="shared" si="30"/>
        <v>4693415.6400000006</v>
      </c>
      <c r="J62" s="104">
        <f t="shared" si="30"/>
        <v>15150480.189999999</v>
      </c>
      <c r="K62" s="104">
        <f t="shared" si="30"/>
        <v>14528.51</v>
      </c>
      <c r="L62" s="104">
        <f t="shared" si="30"/>
        <v>1134275.7999999998</v>
      </c>
      <c r="M62" s="104">
        <f t="shared" si="30"/>
        <v>1382084.98</v>
      </c>
      <c r="N62" s="113">
        <f t="shared" ref="N62" si="31">SUM(N63:N67)</f>
        <v>0</v>
      </c>
      <c r="O62" s="104">
        <f t="shared" si="30"/>
        <v>0</v>
      </c>
      <c r="P62" s="104">
        <f t="shared" si="30"/>
        <v>160110.29999999999</v>
      </c>
      <c r="Q62" s="104">
        <f t="shared" si="30"/>
        <v>851391.24</v>
      </c>
      <c r="R62" s="104">
        <f t="shared" si="30"/>
        <v>1180.96</v>
      </c>
      <c r="S62" s="106">
        <f t="shared" ref="S62" si="32">SUM(E62:R62)</f>
        <v>33570207.080000006</v>
      </c>
      <c r="T62" s="38"/>
    </row>
    <row r="63" spans="1:20" ht="22.5" x14ac:dyDescent="0.2">
      <c r="A63" s="81"/>
      <c r="B63" s="80"/>
      <c r="C63" s="80" t="s">
        <v>110</v>
      </c>
      <c r="D63" s="94" t="s">
        <v>111</v>
      </c>
      <c r="E63" s="96">
        <v>3131109.14</v>
      </c>
      <c r="F63" s="96">
        <v>19646.560000000001</v>
      </c>
      <c r="G63" s="96">
        <v>796973.5</v>
      </c>
      <c r="H63" s="96">
        <v>750219.88</v>
      </c>
      <c r="I63" s="96">
        <v>864149.8</v>
      </c>
      <c r="J63" s="96">
        <v>3867266.85</v>
      </c>
      <c r="K63" s="96">
        <v>3425.25</v>
      </c>
      <c r="L63" s="96">
        <v>275887.73</v>
      </c>
      <c r="M63" s="96">
        <v>369594.34</v>
      </c>
      <c r="N63" s="121">
        <v>0</v>
      </c>
      <c r="O63" s="96">
        <v>0</v>
      </c>
      <c r="P63" s="96">
        <v>34954.6</v>
      </c>
      <c r="Q63" s="96">
        <v>201933.5</v>
      </c>
      <c r="R63" s="96">
        <v>289.06</v>
      </c>
      <c r="S63" s="105">
        <f t="shared" ref="S63:S99" si="33">SUM(E63:R63)</f>
        <v>10315450.210000001</v>
      </c>
      <c r="T63" s="38"/>
    </row>
    <row r="64" spans="1:20" ht="22.5" x14ac:dyDescent="0.2">
      <c r="A64" s="81"/>
      <c r="B64" s="80"/>
      <c r="C64" s="80" t="s">
        <v>112</v>
      </c>
      <c r="D64" s="94" t="s">
        <v>202</v>
      </c>
      <c r="E64" s="96">
        <v>403959.6</v>
      </c>
      <c r="F64" s="96">
        <v>22909.42</v>
      </c>
      <c r="G64" s="96">
        <v>507164.96</v>
      </c>
      <c r="H64" s="96">
        <v>883126.97</v>
      </c>
      <c r="I64" s="96">
        <v>733246.99</v>
      </c>
      <c r="J64" s="96">
        <v>4584841.83</v>
      </c>
      <c r="K64" s="96">
        <v>4371.17</v>
      </c>
      <c r="L64" s="96">
        <v>372838.21</v>
      </c>
      <c r="M64" s="96">
        <v>415480.17</v>
      </c>
      <c r="N64" s="121">
        <v>0</v>
      </c>
      <c r="O64" s="96">
        <v>0</v>
      </c>
      <c r="P64" s="96">
        <v>51773.23</v>
      </c>
      <c r="Q64" s="96">
        <v>245844</v>
      </c>
      <c r="R64" s="96">
        <v>371.8</v>
      </c>
      <c r="S64" s="105">
        <f t="shared" si="33"/>
        <v>8225928.3499999996</v>
      </c>
      <c r="T64" s="38"/>
    </row>
    <row r="65" spans="1:20" ht="22.5" x14ac:dyDescent="0.2">
      <c r="A65" s="81"/>
      <c r="B65" s="80"/>
      <c r="C65" s="80" t="s">
        <v>113</v>
      </c>
      <c r="D65" s="94" t="s">
        <v>200</v>
      </c>
      <c r="E65" s="96">
        <v>1388993.98</v>
      </c>
      <c r="F65" s="96">
        <v>59009.120000000003</v>
      </c>
      <c r="G65" s="96">
        <v>681050.08</v>
      </c>
      <c r="H65" s="96">
        <v>1538576.25</v>
      </c>
      <c r="I65" s="96">
        <v>3096018.85</v>
      </c>
      <c r="J65" s="96">
        <v>6698371.5099999998</v>
      </c>
      <c r="K65" s="96">
        <v>6732.09</v>
      </c>
      <c r="L65" s="96">
        <v>485549.86</v>
      </c>
      <c r="M65" s="96">
        <v>597010.47</v>
      </c>
      <c r="N65" s="121">
        <v>0</v>
      </c>
      <c r="O65" s="96">
        <v>0</v>
      </c>
      <c r="P65" s="96">
        <v>73382.47</v>
      </c>
      <c r="Q65" s="96">
        <v>403613.74</v>
      </c>
      <c r="R65" s="96">
        <v>520.1</v>
      </c>
      <c r="S65" s="105">
        <f t="shared" si="33"/>
        <v>15028828.52</v>
      </c>
      <c r="T65" s="38"/>
    </row>
    <row r="66" spans="1:20" ht="22.5" x14ac:dyDescent="0.2">
      <c r="A66" s="81"/>
      <c r="B66" s="80"/>
      <c r="C66" s="80" t="s">
        <v>114</v>
      </c>
      <c r="D66" s="94" t="s">
        <v>116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121">
        <v>0</v>
      </c>
      <c r="O66" s="96">
        <v>0</v>
      </c>
      <c r="P66" s="96">
        <v>0</v>
      </c>
      <c r="Q66" s="96">
        <v>0</v>
      </c>
      <c r="R66" s="96">
        <v>0</v>
      </c>
      <c r="S66" s="105">
        <f t="shared" si="33"/>
        <v>0</v>
      </c>
      <c r="T66" s="38"/>
    </row>
    <row r="67" spans="1:20" ht="22.5" x14ac:dyDescent="0.2">
      <c r="A67" s="81"/>
      <c r="B67" s="80"/>
      <c r="C67" s="80" t="s">
        <v>115</v>
      </c>
      <c r="D67" s="94" t="s">
        <v>198</v>
      </c>
      <c r="E67" s="96"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  <c r="N67" s="121">
        <v>0</v>
      </c>
      <c r="O67" s="96">
        <v>0</v>
      </c>
      <c r="P67" s="96">
        <v>0</v>
      </c>
      <c r="Q67" s="96">
        <v>0</v>
      </c>
      <c r="R67" s="96">
        <v>0</v>
      </c>
      <c r="S67" s="105">
        <f t="shared" si="33"/>
        <v>0</v>
      </c>
      <c r="T67" s="38"/>
    </row>
    <row r="68" spans="1:20" ht="24" x14ac:dyDescent="0.2">
      <c r="A68" s="78"/>
      <c r="B68" s="79" t="s">
        <v>117</v>
      </c>
      <c r="C68" s="80"/>
      <c r="D68" s="69" t="s">
        <v>118</v>
      </c>
      <c r="E68" s="104">
        <f>SUM(E69,E70,E71,E72,E73)</f>
        <v>493612.93</v>
      </c>
      <c r="F68" s="104">
        <f t="shared" ref="F68:R68" si="34">SUM(F69,F70,F71,F72,F73)</f>
        <v>86333.81</v>
      </c>
      <c r="G68" s="104">
        <f t="shared" si="34"/>
        <v>5238289.5</v>
      </c>
      <c r="H68" s="104">
        <f t="shared" si="34"/>
        <v>911994.72</v>
      </c>
      <c r="I68" s="104">
        <f t="shared" si="34"/>
        <v>3871199.2600000002</v>
      </c>
      <c r="J68" s="104">
        <f t="shared" si="34"/>
        <v>7302481.1899999995</v>
      </c>
      <c r="K68" s="104">
        <f t="shared" si="34"/>
        <v>3108.1299999999997</v>
      </c>
      <c r="L68" s="104">
        <f t="shared" si="34"/>
        <v>396045.39</v>
      </c>
      <c r="M68" s="104">
        <f t="shared" si="34"/>
        <v>1161835.28</v>
      </c>
      <c r="N68" s="113">
        <f t="shared" ref="N68" si="35">SUM(N69,N70,N71,N72,N73)</f>
        <v>0</v>
      </c>
      <c r="O68" s="104">
        <f t="shared" si="34"/>
        <v>2152922.38</v>
      </c>
      <c r="P68" s="104">
        <f t="shared" si="34"/>
        <v>127282.67000000001</v>
      </c>
      <c r="Q68" s="104">
        <f t="shared" si="34"/>
        <v>524398.82999999996</v>
      </c>
      <c r="R68" s="104">
        <f t="shared" si="34"/>
        <v>844.12999999999988</v>
      </c>
      <c r="S68" s="106">
        <f t="shared" si="33"/>
        <v>22270348.219999999</v>
      </c>
      <c r="T68" s="38"/>
    </row>
    <row r="69" spans="1:20" ht="22.5" x14ac:dyDescent="0.2">
      <c r="A69" s="81"/>
      <c r="B69" s="80"/>
      <c r="C69" s="80" t="s">
        <v>119</v>
      </c>
      <c r="D69" s="94" t="s">
        <v>120</v>
      </c>
      <c r="E69" s="96">
        <v>36544.120000000003</v>
      </c>
      <c r="F69" s="96">
        <v>111.07</v>
      </c>
      <c r="G69" s="96">
        <v>1130253.33</v>
      </c>
      <c r="H69" s="96">
        <v>18162.54</v>
      </c>
      <c r="I69" s="96">
        <v>214761.81</v>
      </c>
      <c r="J69" s="96">
        <v>30150.2</v>
      </c>
      <c r="K69" s="96">
        <v>0</v>
      </c>
      <c r="L69" s="96">
        <v>0</v>
      </c>
      <c r="M69" s="96">
        <v>1276.8399999999999</v>
      </c>
      <c r="N69" s="121">
        <v>0</v>
      </c>
      <c r="O69" s="96">
        <v>0</v>
      </c>
      <c r="P69" s="96">
        <v>12842.94</v>
      </c>
      <c r="Q69" s="96">
        <v>45389.53</v>
      </c>
      <c r="R69" s="96">
        <v>80.959999999999994</v>
      </c>
      <c r="S69" s="105">
        <f t="shared" si="33"/>
        <v>1489573.34</v>
      </c>
      <c r="T69" s="38"/>
    </row>
    <row r="70" spans="1:20" ht="22.5" x14ac:dyDescent="0.2">
      <c r="A70" s="81"/>
      <c r="B70" s="80"/>
      <c r="C70" s="80" t="s">
        <v>121</v>
      </c>
      <c r="D70" s="94" t="s">
        <v>203</v>
      </c>
      <c r="E70" s="96">
        <v>46060.99</v>
      </c>
      <c r="F70" s="96">
        <v>30059.94</v>
      </c>
      <c r="G70" s="96">
        <v>1094027.27</v>
      </c>
      <c r="H70" s="96">
        <v>15619.78</v>
      </c>
      <c r="I70" s="96">
        <v>540823.54</v>
      </c>
      <c r="J70" s="96">
        <v>1757656.7</v>
      </c>
      <c r="K70" s="96">
        <v>44.68</v>
      </c>
      <c r="L70" s="96">
        <v>72488.850000000006</v>
      </c>
      <c r="M70" s="96">
        <v>189570.95</v>
      </c>
      <c r="N70" s="121">
        <v>0</v>
      </c>
      <c r="O70" s="96">
        <v>1152700.01</v>
      </c>
      <c r="P70" s="96">
        <v>22862.35</v>
      </c>
      <c r="Q70" s="96">
        <v>86324.33</v>
      </c>
      <c r="R70" s="96">
        <v>141.61000000000001</v>
      </c>
      <c r="S70" s="105">
        <f t="shared" si="33"/>
        <v>5008381</v>
      </c>
      <c r="T70" s="38"/>
    </row>
    <row r="71" spans="1:20" ht="22.5" x14ac:dyDescent="0.2">
      <c r="A71" s="81"/>
      <c r="B71" s="80"/>
      <c r="C71" s="80" t="s">
        <v>122</v>
      </c>
      <c r="D71" s="94" t="s">
        <v>201</v>
      </c>
      <c r="E71" s="96">
        <v>411007.82</v>
      </c>
      <c r="F71" s="96">
        <v>56162.8</v>
      </c>
      <c r="G71" s="96">
        <v>3014008.9</v>
      </c>
      <c r="H71" s="96">
        <v>878212.4</v>
      </c>
      <c r="I71" s="96">
        <v>3115613.91</v>
      </c>
      <c r="J71" s="96">
        <v>5514674.29</v>
      </c>
      <c r="K71" s="96">
        <v>3063.45</v>
      </c>
      <c r="L71" s="96">
        <v>323556.53999999998</v>
      </c>
      <c r="M71" s="96">
        <v>970987.49</v>
      </c>
      <c r="N71" s="121">
        <v>0</v>
      </c>
      <c r="O71" s="96">
        <v>1000222.37</v>
      </c>
      <c r="P71" s="96">
        <v>91577.38</v>
      </c>
      <c r="Q71" s="96">
        <v>392684.97</v>
      </c>
      <c r="R71" s="96">
        <v>621.55999999999995</v>
      </c>
      <c r="S71" s="105">
        <f t="shared" si="33"/>
        <v>15772393.880000001</v>
      </c>
      <c r="T71" s="38"/>
    </row>
    <row r="72" spans="1:20" ht="22.5" x14ac:dyDescent="0.2">
      <c r="A72" s="81"/>
      <c r="B72" s="80"/>
      <c r="C72" s="80" t="s">
        <v>123</v>
      </c>
      <c r="D72" s="94" t="s">
        <v>125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121">
        <v>0</v>
      </c>
      <c r="O72" s="96">
        <v>0</v>
      </c>
      <c r="P72" s="96">
        <v>0</v>
      </c>
      <c r="Q72" s="96">
        <v>0</v>
      </c>
      <c r="R72" s="96">
        <v>0</v>
      </c>
      <c r="S72" s="105">
        <f t="shared" si="33"/>
        <v>0</v>
      </c>
      <c r="T72" s="38"/>
    </row>
    <row r="73" spans="1:20" ht="22.5" x14ac:dyDescent="0.2">
      <c r="A73" s="81"/>
      <c r="B73" s="80"/>
      <c r="C73" s="80" t="s">
        <v>124</v>
      </c>
      <c r="D73" s="94" t="s">
        <v>199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121">
        <v>0</v>
      </c>
      <c r="O73" s="96">
        <v>0</v>
      </c>
      <c r="P73" s="96">
        <v>0</v>
      </c>
      <c r="Q73" s="96">
        <v>0</v>
      </c>
      <c r="R73" s="96">
        <v>0</v>
      </c>
      <c r="S73" s="105">
        <f t="shared" si="33"/>
        <v>0</v>
      </c>
      <c r="T73" s="38"/>
    </row>
    <row r="74" spans="1:20" ht="20.25" customHeight="1" x14ac:dyDescent="0.2">
      <c r="A74" s="78"/>
      <c r="B74" s="79" t="s">
        <v>226</v>
      </c>
      <c r="C74" s="80"/>
      <c r="D74" s="69" t="s">
        <v>227</v>
      </c>
      <c r="E74" s="96">
        <v>0</v>
      </c>
      <c r="F74" s="96">
        <v>0</v>
      </c>
      <c r="G74" s="96">
        <v>269957.96999999997</v>
      </c>
      <c r="H74" s="96">
        <v>523508.6</v>
      </c>
      <c r="I74" s="96">
        <v>58.78</v>
      </c>
      <c r="J74" s="96">
        <v>0</v>
      </c>
      <c r="K74" s="96">
        <v>0</v>
      </c>
      <c r="L74" s="96">
        <v>0</v>
      </c>
      <c r="M74" s="96">
        <v>0</v>
      </c>
      <c r="N74" s="121">
        <v>0</v>
      </c>
      <c r="O74" s="96">
        <v>0</v>
      </c>
      <c r="P74" s="96">
        <v>1299.74</v>
      </c>
      <c r="Q74" s="96">
        <v>5296.38</v>
      </c>
      <c r="R74" s="96">
        <v>8.19</v>
      </c>
      <c r="S74" s="105">
        <f t="shared" si="33"/>
        <v>800129.65999999992</v>
      </c>
      <c r="T74" s="38"/>
    </row>
    <row r="75" spans="1:20" ht="20.25" customHeight="1" x14ac:dyDescent="0.2">
      <c r="A75" s="70" t="s">
        <v>126</v>
      </c>
      <c r="B75" s="73"/>
      <c r="C75" s="73"/>
      <c r="D75" s="41" t="s">
        <v>204</v>
      </c>
      <c r="E75" s="103">
        <f>SUM(E76,E79,E80,E81,E82,E83)</f>
        <v>1934133.44</v>
      </c>
      <c r="F75" s="103">
        <f t="shared" ref="F75:R75" si="36">SUM(F76,F79,F80,F81,F82,F83)</f>
        <v>82765.459999999992</v>
      </c>
      <c r="G75" s="103">
        <f t="shared" si="36"/>
        <v>4171586.4899999998</v>
      </c>
      <c r="H75" s="103">
        <f t="shared" si="36"/>
        <v>1293220.0399999998</v>
      </c>
      <c r="I75" s="103">
        <f t="shared" si="36"/>
        <v>2875280.5100000002</v>
      </c>
      <c r="J75" s="103">
        <f t="shared" si="36"/>
        <v>8238273.3199999994</v>
      </c>
      <c r="K75" s="103">
        <f t="shared" si="36"/>
        <v>4077.2799999999997</v>
      </c>
      <c r="L75" s="103">
        <f t="shared" si="36"/>
        <v>1212213.3899999999</v>
      </c>
      <c r="M75" s="103">
        <f t="shared" si="36"/>
        <v>947785.72</v>
      </c>
      <c r="N75" s="112">
        <f t="shared" ref="N75" si="37">SUM(N76,N79,N80,N81,N82,N83)</f>
        <v>0</v>
      </c>
      <c r="O75" s="103">
        <f t="shared" si="36"/>
        <v>2146200.4</v>
      </c>
      <c r="P75" s="103">
        <f t="shared" si="36"/>
        <v>92002.430000000022</v>
      </c>
      <c r="Q75" s="103">
        <f t="shared" si="36"/>
        <v>418216.90999999992</v>
      </c>
      <c r="R75" s="103">
        <f t="shared" si="36"/>
        <v>639.88000000000011</v>
      </c>
      <c r="S75" s="106">
        <f t="shared" si="33"/>
        <v>23416395.269999996</v>
      </c>
      <c r="T75" s="38"/>
    </row>
    <row r="76" spans="1:20" ht="27.75" customHeight="1" x14ac:dyDescent="0.2">
      <c r="A76" s="78"/>
      <c r="B76" s="79" t="s">
        <v>127</v>
      </c>
      <c r="C76" s="80"/>
      <c r="D76" s="69" t="s">
        <v>128</v>
      </c>
      <c r="E76" s="104">
        <f>SUM(E77,E78)</f>
        <v>514883.87</v>
      </c>
      <c r="F76" s="104">
        <f t="shared" ref="F76:R76" si="38">SUM(F77,F78)</f>
        <v>10413.370000000001</v>
      </c>
      <c r="G76" s="104">
        <f t="shared" si="38"/>
        <v>927387.34</v>
      </c>
      <c r="H76" s="104">
        <f t="shared" si="38"/>
        <v>777311.36</v>
      </c>
      <c r="I76" s="104">
        <f t="shared" si="38"/>
        <v>527910.39</v>
      </c>
      <c r="J76" s="104">
        <f t="shared" si="38"/>
        <v>925842.57</v>
      </c>
      <c r="K76" s="104">
        <f t="shared" si="38"/>
        <v>527.92999999999995</v>
      </c>
      <c r="L76" s="104">
        <f t="shared" si="38"/>
        <v>145058.34</v>
      </c>
      <c r="M76" s="104">
        <f t="shared" si="38"/>
        <v>182979.67</v>
      </c>
      <c r="N76" s="113">
        <f t="shared" ref="N76" si="39">SUM(N77,N78)</f>
        <v>0</v>
      </c>
      <c r="O76" s="104">
        <f t="shared" si="38"/>
        <v>52126.49</v>
      </c>
      <c r="P76" s="104">
        <f t="shared" si="38"/>
        <v>12155.36</v>
      </c>
      <c r="Q76" s="104">
        <f t="shared" si="38"/>
        <v>56636.07</v>
      </c>
      <c r="R76" s="104">
        <f t="shared" si="38"/>
        <v>112.73</v>
      </c>
      <c r="S76" s="106">
        <f t="shared" si="33"/>
        <v>4133345.4899999998</v>
      </c>
      <c r="T76" s="38"/>
    </row>
    <row r="77" spans="1:20" ht="16.5" customHeight="1" x14ac:dyDescent="0.2">
      <c r="A77" s="81"/>
      <c r="B77" s="80"/>
      <c r="C77" s="80" t="s">
        <v>129</v>
      </c>
      <c r="D77" s="94" t="s">
        <v>27</v>
      </c>
      <c r="E77" s="96">
        <v>514883.87</v>
      </c>
      <c r="F77" s="96">
        <v>10413.370000000001</v>
      </c>
      <c r="G77" s="96">
        <v>796973.5</v>
      </c>
      <c r="H77" s="96">
        <v>776221.61</v>
      </c>
      <c r="I77" s="96">
        <v>527734.04</v>
      </c>
      <c r="J77" s="96">
        <v>914556.35</v>
      </c>
      <c r="K77" s="96">
        <v>513.4</v>
      </c>
      <c r="L77" s="96">
        <v>145058.34</v>
      </c>
      <c r="M77" s="96">
        <v>178263.41</v>
      </c>
      <c r="N77" s="121">
        <v>0</v>
      </c>
      <c r="O77" s="96">
        <v>41867.56</v>
      </c>
      <c r="P77" s="96">
        <v>11997.75</v>
      </c>
      <c r="Q77" s="96">
        <v>55990.53</v>
      </c>
      <c r="R77" s="96">
        <v>111.59</v>
      </c>
      <c r="S77" s="105">
        <f t="shared" si="33"/>
        <v>3974585.32</v>
      </c>
      <c r="T77" s="38"/>
    </row>
    <row r="78" spans="1:20" ht="16.5" customHeight="1" x14ac:dyDescent="0.2">
      <c r="A78" s="81"/>
      <c r="B78" s="80"/>
      <c r="C78" s="80" t="s">
        <v>130</v>
      </c>
      <c r="D78" s="94" t="s">
        <v>131</v>
      </c>
      <c r="E78" s="96">
        <v>0</v>
      </c>
      <c r="F78" s="96">
        <v>0</v>
      </c>
      <c r="G78" s="96">
        <v>130413.84</v>
      </c>
      <c r="H78" s="96">
        <v>1089.75</v>
      </c>
      <c r="I78" s="96">
        <v>176.35</v>
      </c>
      <c r="J78" s="96">
        <v>11286.22</v>
      </c>
      <c r="K78" s="96">
        <v>14.53</v>
      </c>
      <c r="L78" s="96">
        <v>0</v>
      </c>
      <c r="M78" s="96">
        <v>4716.26</v>
      </c>
      <c r="N78" s="121">
        <v>0</v>
      </c>
      <c r="O78" s="96">
        <v>10258.93</v>
      </c>
      <c r="P78" s="96">
        <v>157.61000000000001</v>
      </c>
      <c r="Q78" s="96">
        <v>645.54</v>
      </c>
      <c r="R78" s="96">
        <v>1.1399999999999999</v>
      </c>
      <c r="S78" s="105">
        <f t="shared" si="33"/>
        <v>158760.17000000001</v>
      </c>
      <c r="T78" s="38"/>
    </row>
    <row r="79" spans="1:20" ht="24" x14ac:dyDescent="0.2">
      <c r="A79" s="81"/>
      <c r="B79" s="79" t="s">
        <v>132</v>
      </c>
      <c r="C79" s="80"/>
      <c r="D79" s="69" t="s">
        <v>133</v>
      </c>
      <c r="E79" s="96">
        <v>893881.04</v>
      </c>
      <c r="F79" s="96">
        <v>11246.44</v>
      </c>
      <c r="G79" s="96">
        <v>10143.290000000001</v>
      </c>
      <c r="H79" s="96">
        <v>84986.33</v>
      </c>
      <c r="I79" s="96">
        <v>819034.15</v>
      </c>
      <c r="J79" s="96">
        <v>1857152.39</v>
      </c>
      <c r="K79" s="96">
        <v>843.96</v>
      </c>
      <c r="L79" s="96">
        <v>230996.61</v>
      </c>
      <c r="M79" s="96">
        <v>259946.87</v>
      </c>
      <c r="N79" s="121">
        <v>0</v>
      </c>
      <c r="O79" s="96">
        <v>365791.23</v>
      </c>
      <c r="P79" s="96">
        <v>8750.61</v>
      </c>
      <c r="Q79" s="96">
        <v>49780.78</v>
      </c>
      <c r="R79" s="96">
        <v>77.78</v>
      </c>
      <c r="S79" s="105">
        <f t="shared" si="33"/>
        <v>4592631.4800000004</v>
      </c>
      <c r="T79" s="38"/>
    </row>
    <row r="80" spans="1:20" ht="24" x14ac:dyDescent="0.2">
      <c r="A80" s="78"/>
      <c r="B80" s="79" t="s">
        <v>134</v>
      </c>
      <c r="C80" s="80"/>
      <c r="D80" s="69" t="s">
        <v>135</v>
      </c>
      <c r="E80" s="96">
        <v>4403.6499999999996</v>
      </c>
      <c r="F80" s="96">
        <v>8330.69</v>
      </c>
      <c r="G80" s="96">
        <v>27531.81</v>
      </c>
      <c r="H80" s="96">
        <v>53205.56</v>
      </c>
      <c r="I80" s="96">
        <v>521228.49</v>
      </c>
      <c r="J80" s="96">
        <v>1584896</v>
      </c>
      <c r="K80" s="96">
        <v>1065.54</v>
      </c>
      <c r="L80" s="96">
        <v>269894.18</v>
      </c>
      <c r="M80" s="96">
        <v>202569.44</v>
      </c>
      <c r="N80" s="121">
        <v>0</v>
      </c>
      <c r="O80" s="96">
        <v>443361.74</v>
      </c>
      <c r="P80" s="96">
        <v>14869.83</v>
      </c>
      <c r="Q80" s="96">
        <v>67887.47</v>
      </c>
      <c r="R80" s="96">
        <v>96.73</v>
      </c>
      <c r="S80" s="105">
        <f t="shared" si="33"/>
        <v>3199341.1300000008</v>
      </c>
      <c r="T80" s="38"/>
    </row>
    <row r="81" spans="1:20" ht="24" x14ac:dyDescent="0.2">
      <c r="A81" s="78"/>
      <c r="B81" s="79" t="s">
        <v>136</v>
      </c>
      <c r="C81" s="80"/>
      <c r="D81" s="69" t="s">
        <v>137</v>
      </c>
      <c r="E81" s="96">
        <v>402697.46</v>
      </c>
      <c r="F81" s="96">
        <v>46582.49</v>
      </c>
      <c r="G81" s="96">
        <v>15359.85</v>
      </c>
      <c r="H81" s="96">
        <v>350643.93</v>
      </c>
      <c r="I81" s="96">
        <v>799478.28</v>
      </c>
      <c r="J81" s="96">
        <v>3296523.39</v>
      </c>
      <c r="K81" s="96">
        <v>983.21</v>
      </c>
      <c r="L81" s="96">
        <v>452468.42</v>
      </c>
      <c r="M81" s="96">
        <v>251572.62</v>
      </c>
      <c r="N81" s="121">
        <v>0</v>
      </c>
      <c r="O81" s="96">
        <v>450376.64</v>
      </c>
      <c r="P81" s="96">
        <v>34248.400000000001</v>
      </c>
      <c r="Q81" s="96">
        <v>140242.01999999999</v>
      </c>
      <c r="R81" s="96">
        <v>197.72</v>
      </c>
      <c r="S81" s="105">
        <f t="shared" si="33"/>
        <v>6241374.4299999997</v>
      </c>
      <c r="T81" s="38"/>
    </row>
    <row r="82" spans="1:20" ht="24" x14ac:dyDescent="0.2">
      <c r="A82" s="78"/>
      <c r="B82" s="79" t="s">
        <v>138</v>
      </c>
      <c r="C82" s="80"/>
      <c r="D82" s="69" t="s">
        <v>139</v>
      </c>
      <c r="E82" s="96">
        <v>83498.44</v>
      </c>
      <c r="F82" s="96">
        <v>2152.09</v>
      </c>
      <c r="G82" s="96">
        <v>3144794.84</v>
      </c>
      <c r="H82" s="96">
        <v>19871.95</v>
      </c>
      <c r="I82" s="96">
        <v>57922.98</v>
      </c>
      <c r="J82" s="96">
        <v>31356.21</v>
      </c>
      <c r="K82" s="96">
        <v>16.100000000000001</v>
      </c>
      <c r="L82" s="96">
        <v>2688.09</v>
      </c>
      <c r="M82" s="96">
        <v>8282.2199999999993</v>
      </c>
      <c r="N82" s="121">
        <v>0</v>
      </c>
      <c r="O82" s="96">
        <v>415914.92</v>
      </c>
      <c r="P82" s="96">
        <v>12394.19</v>
      </c>
      <c r="Q82" s="96">
        <v>64403.85</v>
      </c>
      <c r="R82" s="96">
        <v>100.09</v>
      </c>
      <c r="S82" s="105">
        <f t="shared" si="33"/>
        <v>3843395.9699999997</v>
      </c>
      <c r="T82" s="38"/>
    </row>
    <row r="83" spans="1:20" ht="24" x14ac:dyDescent="0.2">
      <c r="A83" s="78"/>
      <c r="B83" s="79" t="s">
        <v>140</v>
      </c>
      <c r="C83" s="80"/>
      <c r="D83" s="69" t="s">
        <v>141</v>
      </c>
      <c r="E83" s="96">
        <v>34768.980000000003</v>
      </c>
      <c r="F83" s="96">
        <v>4040.38</v>
      </c>
      <c r="G83" s="96">
        <v>46369.36</v>
      </c>
      <c r="H83" s="96">
        <v>7200.91</v>
      </c>
      <c r="I83" s="96">
        <v>149706.22</v>
      </c>
      <c r="J83" s="96">
        <v>542502.76</v>
      </c>
      <c r="K83" s="96">
        <v>640.54</v>
      </c>
      <c r="L83" s="96">
        <v>111107.75</v>
      </c>
      <c r="M83" s="96">
        <v>42434.9</v>
      </c>
      <c r="N83" s="121">
        <v>0</v>
      </c>
      <c r="O83" s="96">
        <v>418629.38</v>
      </c>
      <c r="P83" s="96">
        <v>9584.0400000000009</v>
      </c>
      <c r="Q83" s="96">
        <v>39266.720000000001</v>
      </c>
      <c r="R83" s="96">
        <v>54.83</v>
      </c>
      <c r="S83" s="105">
        <f t="shared" si="33"/>
        <v>1406306.7700000003</v>
      </c>
      <c r="T83" s="38"/>
    </row>
    <row r="84" spans="1:20" ht="20.25" customHeight="1" x14ac:dyDescent="0.2">
      <c r="A84" s="70" t="s">
        <v>142</v>
      </c>
      <c r="B84" s="73"/>
      <c r="C84" s="73"/>
      <c r="D84" s="41" t="s">
        <v>205</v>
      </c>
      <c r="E84" s="103">
        <f>SUM(E85,E86,E87,E88,E89)</f>
        <v>88.06</v>
      </c>
      <c r="F84" s="103">
        <f t="shared" ref="F84:R84" si="40">SUM(F85,F86,F87,F88,F89)</f>
        <v>1076.04</v>
      </c>
      <c r="G84" s="103">
        <f t="shared" si="40"/>
        <v>7641883.54</v>
      </c>
      <c r="H84" s="103">
        <f t="shared" si="40"/>
        <v>8937.010000000002</v>
      </c>
      <c r="I84" s="103">
        <f t="shared" si="40"/>
        <v>49915.62999999999</v>
      </c>
      <c r="J84" s="103">
        <f t="shared" si="40"/>
        <v>195976.36</v>
      </c>
      <c r="K84" s="103">
        <f t="shared" si="40"/>
        <v>181.38</v>
      </c>
      <c r="L84" s="103">
        <f t="shared" si="40"/>
        <v>1890.62</v>
      </c>
      <c r="M84" s="103">
        <f t="shared" si="40"/>
        <v>9213.9699999999993</v>
      </c>
      <c r="N84" s="112">
        <f t="shared" ref="N84" si="41">SUM(N85,N86,N87,N88,N89)</f>
        <v>0</v>
      </c>
      <c r="O84" s="103">
        <f t="shared" si="40"/>
        <v>383739.75</v>
      </c>
      <c r="P84" s="103">
        <f t="shared" si="40"/>
        <v>9920.1699999999983</v>
      </c>
      <c r="Q84" s="103">
        <f t="shared" si="40"/>
        <v>40484.659999999996</v>
      </c>
      <c r="R84" s="103">
        <f t="shared" si="40"/>
        <v>59.78</v>
      </c>
      <c r="S84" s="106">
        <f t="shared" si="33"/>
        <v>8343366.9699999997</v>
      </c>
      <c r="T84" s="38"/>
    </row>
    <row r="85" spans="1:20" ht="24" x14ac:dyDescent="0.2">
      <c r="A85" s="78"/>
      <c r="B85" s="79" t="s">
        <v>143</v>
      </c>
      <c r="C85" s="80"/>
      <c r="D85" s="69" t="s">
        <v>144</v>
      </c>
      <c r="E85" s="96">
        <v>48.92</v>
      </c>
      <c r="F85" s="96">
        <v>1076.04</v>
      </c>
      <c r="G85" s="96">
        <v>1165722.8799999999</v>
      </c>
      <c r="H85" s="96">
        <v>47</v>
      </c>
      <c r="I85" s="96">
        <v>46636.23</v>
      </c>
      <c r="J85" s="96">
        <v>195976.36</v>
      </c>
      <c r="K85" s="96">
        <v>181.38</v>
      </c>
      <c r="L85" s="96">
        <v>1890.62</v>
      </c>
      <c r="M85" s="96">
        <v>9213.9699999999993</v>
      </c>
      <c r="N85" s="121">
        <v>0</v>
      </c>
      <c r="O85" s="96">
        <v>383739.75</v>
      </c>
      <c r="P85" s="96">
        <v>3303.23</v>
      </c>
      <c r="Q85" s="96">
        <v>13518.91</v>
      </c>
      <c r="R85" s="96">
        <v>17.97</v>
      </c>
      <c r="S85" s="105">
        <f t="shared" si="33"/>
        <v>1821373.2599999995</v>
      </c>
      <c r="T85" s="38"/>
    </row>
    <row r="86" spans="1:20" x14ac:dyDescent="0.2">
      <c r="A86" s="78"/>
      <c r="B86" s="79" t="s">
        <v>145</v>
      </c>
      <c r="C86" s="80"/>
      <c r="D86" s="69" t="s">
        <v>146</v>
      </c>
      <c r="E86" s="96">
        <v>39.14</v>
      </c>
      <c r="F86" s="96">
        <v>0</v>
      </c>
      <c r="G86" s="96">
        <v>1965496.77</v>
      </c>
      <c r="H86" s="96">
        <v>8807.76</v>
      </c>
      <c r="I86" s="96">
        <v>3252.77</v>
      </c>
      <c r="J86" s="96">
        <v>0</v>
      </c>
      <c r="K86" s="96">
        <v>0</v>
      </c>
      <c r="L86" s="96">
        <v>0</v>
      </c>
      <c r="M86" s="96">
        <v>0</v>
      </c>
      <c r="N86" s="121">
        <v>0</v>
      </c>
      <c r="O86" s="96">
        <v>0</v>
      </c>
      <c r="P86" s="96">
        <v>6125.24</v>
      </c>
      <c r="Q86" s="96">
        <v>24961.37</v>
      </c>
      <c r="R86" s="96">
        <v>38.69</v>
      </c>
      <c r="S86" s="105">
        <f t="shared" si="33"/>
        <v>2008721.74</v>
      </c>
      <c r="T86" s="38"/>
    </row>
    <row r="87" spans="1:20" ht="24" x14ac:dyDescent="0.2">
      <c r="A87" s="78"/>
      <c r="B87" s="79" t="s">
        <v>147</v>
      </c>
      <c r="C87" s="80"/>
      <c r="D87" s="69" t="s">
        <v>148</v>
      </c>
      <c r="E87" s="96">
        <v>0</v>
      </c>
      <c r="F87" s="96">
        <v>0</v>
      </c>
      <c r="G87" s="96">
        <v>31878.94</v>
      </c>
      <c r="H87" s="96">
        <v>70.510000000000005</v>
      </c>
      <c r="I87" s="96">
        <v>19.59</v>
      </c>
      <c r="J87" s="96">
        <v>0</v>
      </c>
      <c r="K87" s="96">
        <v>0</v>
      </c>
      <c r="L87" s="96">
        <v>0</v>
      </c>
      <c r="M87" s="96">
        <v>0</v>
      </c>
      <c r="N87" s="121">
        <v>0</v>
      </c>
      <c r="O87" s="96">
        <v>0</v>
      </c>
      <c r="P87" s="96">
        <v>299.13</v>
      </c>
      <c r="Q87" s="96">
        <v>1219.07</v>
      </c>
      <c r="R87" s="96">
        <v>1.88</v>
      </c>
      <c r="S87" s="105">
        <f t="shared" si="33"/>
        <v>33489.119999999995</v>
      </c>
      <c r="T87" s="38"/>
    </row>
    <row r="88" spans="1:20" ht="24" x14ac:dyDescent="0.2">
      <c r="A88" s="78"/>
      <c r="B88" s="79" t="s">
        <v>149</v>
      </c>
      <c r="C88" s="80"/>
      <c r="D88" s="69" t="s">
        <v>150</v>
      </c>
      <c r="E88" s="96">
        <v>0</v>
      </c>
      <c r="F88" s="96">
        <v>0</v>
      </c>
      <c r="G88" s="96">
        <v>4445456.97</v>
      </c>
      <c r="H88" s="96">
        <v>8.5399999999999991</v>
      </c>
      <c r="I88" s="96">
        <v>1.95</v>
      </c>
      <c r="J88" s="96">
        <v>0</v>
      </c>
      <c r="K88" s="96">
        <v>0</v>
      </c>
      <c r="L88" s="96">
        <v>0</v>
      </c>
      <c r="M88" s="96">
        <v>0</v>
      </c>
      <c r="N88" s="121">
        <v>0</v>
      </c>
      <c r="O88" s="96">
        <v>0</v>
      </c>
      <c r="P88" s="96">
        <v>46.01</v>
      </c>
      <c r="Q88" s="96">
        <v>187.92</v>
      </c>
      <c r="R88" s="96">
        <v>0.32</v>
      </c>
      <c r="S88" s="105">
        <f t="shared" si="33"/>
        <v>4445701.71</v>
      </c>
      <c r="T88" s="38"/>
    </row>
    <row r="89" spans="1:20" ht="24" x14ac:dyDescent="0.2">
      <c r="A89" s="78"/>
      <c r="B89" s="79" t="s">
        <v>151</v>
      </c>
      <c r="C89" s="80"/>
      <c r="D89" s="69" t="s">
        <v>152</v>
      </c>
      <c r="E89" s="96">
        <v>0</v>
      </c>
      <c r="F89" s="96">
        <v>0</v>
      </c>
      <c r="G89" s="96">
        <v>33327.980000000003</v>
      </c>
      <c r="H89" s="96">
        <v>3.2</v>
      </c>
      <c r="I89" s="96">
        <v>5.09</v>
      </c>
      <c r="J89" s="96">
        <v>0</v>
      </c>
      <c r="K89" s="96">
        <v>0</v>
      </c>
      <c r="L89" s="96">
        <v>0</v>
      </c>
      <c r="M89" s="96">
        <v>0</v>
      </c>
      <c r="N89" s="121">
        <v>0</v>
      </c>
      <c r="O89" s="96">
        <v>0</v>
      </c>
      <c r="P89" s="96">
        <v>146.56</v>
      </c>
      <c r="Q89" s="96">
        <v>597.39</v>
      </c>
      <c r="R89" s="96">
        <v>0.92</v>
      </c>
      <c r="S89" s="105">
        <f t="shared" si="33"/>
        <v>34081.139999999992</v>
      </c>
      <c r="T89" s="38"/>
    </row>
    <row r="90" spans="1:20" ht="20.25" customHeight="1" x14ac:dyDescent="0.2">
      <c r="A90" s="70" t="s">
        <v>153</v>
      </c>
      <c r="B90" s="73"/>
      <c r="C90" s="73"/>
      <c r="D90" s="41" t="s">
        <v>206</v>
      </c>
      <c r="E90" s="103">
        <f>SUM(E91,E92,E93,E94,E95,E96)</f>
        <v>266705.04000000004</v>
      </c>
      <c r="F90" s="103">
        <f t="shared" ref="F90:R90" si="42">SUM(F91,F92,F93,F94,F95,F96)</f>
        <v>7233.8099999999995</v>
      </c>
      <c r="G90" s="103">
        <f t="shared" si="42"/>
        <v>10235790.629999999</v>
      </c>
      <c r="H90" s="103">
        <f t="shared" si="42"/>
        <v>1038068.81</v>
      </c>
      <c r="I90" s="103">
        <f t="shared" si="42"/>
        <v>433716.9499999999</v>
      </c>
      <c r="J90" s="103">
        <f t="shared" si="42"/>
        <v>348626.83999999997</v>
      </c>
      <c r="K90" s="103">
        <f t="shared" si="42"/>
        <v>1021.95</v>
      </c>
      <c r="L90" s="103">
        <f t="shared" si="42"/>
        <v>265207.03999999998</v>
      </c>
      <c r="M90" s="103">
        <f t="shared" si="42"/>
        <v>42341.720000000008</v>
      </c>
      <c r="N90" s="112">
        <f t="shared" ref="N90" si="43">SUM(N91,N92,N93,N94,N95,N96)</f>
        <v>0</v>
      </c>
      <c r="O90" s="103">
        <f t="shared" si="42"/>
        <v>941724.28000000014</v>
      </c>
      <c r="P90" s="103">
        <f t="shared" si="42"/>
        <v>47053.61</v>
      </c>
      <c r="Q90" s="103">
        <f t="shared" si="42"/>
        <v>204005.01</v>
      </c>
      <c r="R90" s="103">
        <f t="shared" si="42"/>
        <v>304.45999999999998</v>
      </c>
      <c r="S90" s="106">
        <f t="shared" si="33"/>
        <v>13831800.149999997</v>
      </c>
      <c r="T90" s="38"/>
    </row>
    <row r="91" spans="1:20" ht="24" x14ac:dyDescent="0.2">
      <c r="A91" s="81"/>
      <c r="B91" s="79" t="s">
        <v>154</v>
      </c>
      <c r="C91" s="80"/>
      <c r="D91" s="69" t="s">
        <v>156</v>
      </c>
      <c r="E91" s="96">
        <v>19571.8</v>
      </c>
      <c r="F91" s="96">
        <v>6768.69</v>
      </c>
      <c r="G91" s="96">
        <v>1424772.41</v>
      </c>
      <c r="H91" s="96">
        <v>16859.11</v>
      </c>
      <c r="I91" s="96">
        <v>255519.53</v>
      </c>
      <c r="J91" s="96">
        <v>80501.05</v>
      </c>
      <c r="K91" s="96">
        <v>774.94</v>
      </c>
      <c r="L91" s="96">
        <v>213156.65</v>
      </c>
      <c r="M91" s="96">
        <v>4243.49</v>
      </c>
      <c r="N91" s="121">
        <v>0</v>
      </c>
      <c r="O91" s="96">
        <v>429646.15</v>
      </c>
      <c r="P91" s="96">
        <v>17375.919999999998</v>
      </c>
      <c r="Q91" s="96">
        <v>83188.759999999995</v>
      </c>
      <c r="R91" s="96">
        <v>115.2</v>
      </c>
      <c r="S91" s="105">
        <f t="shared" si="33"/>
        <v>2552493.6999999997</v>
      </c>
      <c r="T91" s="38"/>
    </row>
    <row r="92" spans="1:20" x14ac:dyDescent="0.2">
      <c r="A92" s="81"/>
      <c r="B92" s="79" t="s">
        <v>155</v>
      </c>
      <c r="C92" s="80"/>
      <c r="D92" s="69" t="s">
        <v>158</v>
      </c>
      <c r="E92" s="96">
        <v>4868.4799999999996</v>
      </c>
      <c r="F92" s="96">
        <v>284.63</v>
      </c>
      <c r="G92" s="96">
        <v>2751695.48</v>
      </c>
      <c r="H92" s="96">
        <v>83975.05</v>
      </c>
      <c r="I92" s="96">
        <v>172397.3</v>
      </c>
      <c r="J92" s="96">
        <v>107535.74</v>
      </c>
      <c r="K92" s="96">
        <v>158.62</v>
      </c>
      <c r="L92" s="96">
        <v>36737.24</v>
      </c>
      <c r="M92" s="96">
        <v>23236.240000000002</v>
      </c>
      <c r="N92" s="121">
        <v>0</v>
      </c>
      <c r="O92" s="96">
        <v>511098.45</v>
      </c>
      <c r="P92" s="96">
        <v>5972.37</v>
      </c>
      <c r="Q92" s="96">
        <v>24191.3</v>
      </c>
      <c r="R92" s="96">
        <v>37.520000000000003</v>
      </c>
      <c r="S92" s="105">
        <f t="shared" si="33"/>
        <v>3722188.4200000004</v>
      </c>
      <c r="T92" s="38"/>
    </row>
    <row r="93" spans="1:20" ht="24" x14ac:dyDescent="0.2">
      <c r="A93" s="81"/>
      <c r="B93" s="79" t="s">
        <v>157</v>
      </c>
      <c r="C93" s="80"/>
      <c r="D93" s="69" t="s">
        <v>160</v>
      </c>
      <c r="E93" s="96">
        <v>29398.54</v>
      </c>
      <c r="F93" s="96">
        <v>0</v>
      </c>
      <c r="G93" s="96">
        <v>13041.38</v>
      </c>
      <c r="H93" s="96">
        <v>11239.4</v>
      </c>
      <c r="I93" s="96">
        <v>509.47</v>
      </c>
      <c r="J93" s="96">
        <v>0</v>
      </c>
      <c r="K93" s="96">
        <v>0</v>
      </c>
      <c r="L93" s="96">
        <v>0</v>
      </c>
      <c r="M93" s="96">
        <v>0</v>
      </c>
      <c r="N93" s="121">
        <v>0</v>
      </c>
      <c r="O93" s="96">
        <v>0</v>
      </c>
      <c r="P93" s="96">
        <v>1741.19</v>
      </c>
      <c r="Q93" s="96">
        <v>7095.42</v>
      </c>
      <c r="R93" s="96">
        <v>10.97</v>
      </c>
      <c r="S93" s="105">
        <f t="shared" si="33"/>
        <v>63036.37</v>
      </c>
      <c r="T93" s="38"/>
    </row>
    <row r="94" spans="1:20" x14ac:dyDescent="0.2">
      <c r="A94" s="81"/>
      <c r="B94" s="79" t="s">
        <v>159</v>
      </c>
      <c r="C94" s="80"/>
      <c r="D94" s="69" t="s">
        <v>162</v>
      </c>
      <c r="E94" s="96">
        <v>6365.51</v>
      </c>
      <c r="F94" s="96">
        <v>0</v>
      </c>
      <c r="G94" s="96">
        <v>5433336.29</v>
      </c>
      <c r="H94" s="96">
        <v>164274.85999999999</v>
      </c>
      <c r="I94" s="96">
        <v>2704.11</v>
      </c>
      <c r="J94" s="96">
        <v>70340.429999999993</v>
      </c>
      <c r="K94" s="96">
        <v>71.44</v>
      </c>
      <c r="L94" s="96">
        <v>13431.49</v>
      </c>
      <c r="M94" s="96">
        <v>9087.44</v>
      </c>
      <c r="N94" s="121">
        <v>0</v>
      </c>
      <c r="O94" s="96">
        <v>979.68</v>
      </c>
      <c r="P94" s="96">
        <v>14227.21</v>
      </c>
      <c r="Q94" s="96">
        <v>57999.21</v>
      </c>
      <c r="R94" s="96">
        <v>91.94</v>
      </c>
      <c r="S94" s="105">
        <f t="shared" si="33"/>
        <v>5772909.6100000013</v>
      </c>
      <c r="T94" s="38"/>
    </row>
    <row r="95" spans="1:20" ht="24" x14ac:dyDescent="0.2">
      <c r="A95" s="81"/>
      <c r="B95" s="79" t="s">
        <v>161</v>
      </c>
      <c r="C95" s="80"/>
      <c r="D95" s="69" t="s">
        <v>164</v>
      </c>
      <c r="E95" s="96">
        <v>203564.94</v>
      </c>
      <c r="F95" s="96">
        <v>180.49</v>
      </c>
      <c r="G95" s="96">
        <v>582515.18000000005</v>
      </c>
      <c r="H95" s="96">
        <v>760414.83</v>
      </c>
      <c r="I95" s="96">
        <v>1685.17</v>
      </c>
      <c r="J95" s="96">
        <v>90249.62</v>
      </c>
      <c r="K95" s="96">
        <v>16.95</v>
      </c>
      <c r="L95" s="96">
        <v>1881.66</v>
      </c>
      <c r="M95" s="96">
        <v>5774.55</v>
      </c>
      <c r="N95" s="121">
        <v>0</v>
      </c>
      <c r="O95" s="96">
        <v>0</v>
      </c>
      <c r="P95" s="96">
        <v>7300.55</v>
      </c>
      <c r="Q95" s="96">
        <v>29752.080000000002</v>
      </c>
      <c r="R95" s="96">
        <v>46.08</v>
      </c>
      <c r="S95" s="105">
        <f t="shared" si="33"/>
        <v>1683382.1</v>
      </c>
      <c r="T95" s="38"/>
    </row>
    <row r="96" spans="1:20" ht="24" x14ac:dyDescent="0.2">
      <c r="A96" s="81"/>
      <c r="B96" s="79" t="s">
        <v>163</v>
      </c>
      <c r="C96" s="80"/>
      <c r="D96" s="69" t="s">
        <v>165</v>
      </c>
      <c r="E96" s="96">
        <v>2935.77</v>
      </c>
      <c r="F96" s="96">
        <v>0</v>
      </c>
      <c r="G96" s="96">
        <v>30429.89</v>
      </c>
      <c r="H96" s="96">
        <v>1305.56</v>
      </c>
      <c r="I96" s="96">
        <v>901.37</v>
      </c>
      <c r="J96" s="96">
        <v>0</v>
      </c>
      <c r="K96" s="96">
        <v>0</v>
      </c>
      <c r="L96" s="96">
        <v>0</v>
      </c>
      <c r="M96" s="96">
        <v>0</v>
      </c>
      <c r="N96" s="121">
        <v>0</v>
      </c>
      <c r="O96" s="96">
        <v>0</v>
      </c>
      <c r="P96" s="96">
        <v>436.37</v>
      </c>
      <c r="Q96" s="96">
        <v>1778.24</v>
      </c>
      <c r="R96" s="96">
        <v>2.75</v>
      </c>
      <c r="S96" s="105">
        <f t="shared" si="33"/>
        <v>37789.949999999997</v>
      </c>
      <c r="T96" s="38"/>
    </row>
    <row r="97" spans="1:20" ht="20.25" customHeight="1" x14ac:dyDescent="0.2">
      <c r="A97" s="71" t="s">
        <v>166</v>
      </c>
      <c r="B97" s="83"/>
      <c r="C97" s="83"/>
      <c r="D97" s="41" t="s">
        <v>28</v>
      </c>
      <c r="E97" s="96">
        <v>0</v>
      </c>
      <c r="F97" s="96">
        <v>0</v>
      </c>
      <c r="G97" s="96">
        <v>310469.36</v>
      </c>
      <c r="H97" s="96">
        <v>12179.58</v>
      </c>
      <c r="I97" s="96">
        <v>827.3</v>
      </c>
      <c r="J97" s="96">
        <v>0</v>
      </c>
      <c r="K97" s="96">
        <v>0</v>
      </c>
      <c r="L97" s="96">
        <v>0</v>
      </c>
      <c r="M97" s="96">
        <v>0</v>
      </c>
      <c r="N97" s="121">
        <v>0</v>
      </c>
      <c r="O97" s="96">
        <v>0</v>
      </c>
      <c r="P97" s="96">
        <v>324.7</v>
      </c>
      <c r="Q97" s="96">
        <v>1323.28</v>
      </c>
      <c r="R97" s="96">
        <v>2.04</v>
      </c>
      <c r="S97" s="105">
        <f t="shared" si="33"/>
        <v>325126.26</v>
      </c>
      <c r="T97" s="38"/>
    </row>
    <row r="98" spans="1:20" ht="20.25" customHeight="1" x14ac:dyDescent="0.2">
      <c r="A98" s="71" t="s">
        <v>167</v>
      </c>
      <c r="B98" s="83"/>
      <c r="C98" s="83"/>
      <c r="D98" s="41" t="s">
        <v>35</v>
      </c>
      <c r="E98" s="96">
        <v>14727.57</v>
      </c>
      <c r="F98" s="96">
        <v>4928.99</v>
      </c>
      <c r="G98" s="96">
        <v>105780.12</v>
      </c>
      <c r="H98" s="96">
        <v>544881.34</v>
      </c>
      <c r="I98" s="96">
        <v>46636.23</v>
      </c>
      <c r="J98" s="96">
        <v>646011.72</v>
      </c>
      <c r="K98" s="96">
        <v>185.26</v>
      </c>
      <c r="L98" s="96">
        <v>18028.13</v>
      </c>
      <c r="M98" s="96">
        <v>47392.73</v>
      </c>
      <c r="N98" s="121">
        <v>0</v>
      </c>
      <c r="O98" s="96">
        <v>908322.92</v>
      </c>
      <c r="P98" s="96">
        <v>5568.88</v>
      </c>
      <c r="Q98" s="96">
        <v>22744.29</v>
      </c>
      <c r="R98" s="96">
        <v>35.15</v>
      </c>
      <c r="S98" s="105">
        <f t="shared" si="33"/>
        <v>2365243.3299999996</v>
      </c>
      <c r="T98" s="38"/>
    </row>
    <row r="99" spans="1:20" s="36" customFormat="1" ht="22.5" customHeight="1" x14ac:dyDescent="0.2">
      <c r="A99" s="91">
        <v>29999</v>
      </c>
      <c r="B99" s="87"/>
      <c r="C99" s="86"/>
      <c r="D99" s="92" t="s">
        <v>31</v>
      </c>
      <c r="E99" s="99">
        <f>SUM(E29,E46,E47,E48,E49,E55,E61,E75,E84,E90,E97,E98)</f>
        <v>39178342.170000002</v>
      </c>
      <c r="F99" s="99">
        <f t="shared" ref="F99:R99" si="44">SUM(F29,F46,F47,F48,F49,F55,F61,F75,F84,F90,F97,F98)</f>
        <v>313654.16999999993</v>
      </c>
      <c r="G99" s="99">
        <f t="shared" si="44"/>
        <v>94305109.560000002</v>
      </c>
      <c r="H99" s="99">
        <f t="shared" si="44"/>
        <v>8525683.1099999994</v>
      </c>
      <c r="I99" s="99">
        <f t="shared" si="44"/>
        <v>13895931.34</v>
      </c>
      <c r="J99" s="99">
        <f t="shared" si="44"/>
        <v>35449744.939999998</v>
      </c>
      <c r="K99" s="99">
        <f t="shared" si="44"/>
        <v>26067.84</v>
      </c>
      <c r="L99" s="99">
        <f t="shared" si="44"/>
        <v>3397970.83</v>
      </c>
      <c r="M99" s="99">
        <f t="shared" si="44"/>
        <v>4805208.29</v>
      </c>
      <c r="N99" s="110">
        <f t="shared" ref="N99" si="45">SUM(N29,N46,N47,N48,N49,N55,N61,N75,N84,N90,N97,N98)</f>
        <v>0</v>
      </c>
      <c r="O99" s="99">
        <f t="shared" si="44"/>
        <v>8355945.3199999994</v>
      </c>
      <c r="P99" s="99">
        <f t="shared" si="44"/>
        <v>682341.98</v>
      </c>
      <c r="Q99" s="99">
        <f t="shared" si="44"/>
        <v>3141175.7199999993</v>
      </c>
      <c r="R99" s="99">
        <f t="shared" si="44"/>
        <v>5072.3899999999994</v>
      </c>
      <c r="S99" s="99">
        <f t="shared" si="33"/>
        <v>212082247.65999997</v>
      </c>
      <c r="T99" s="85"/>
    </row>
    <row r="100" spans="1:20" ht="20.25" customHeight="1" x14ac:dyDescent="0.2">
      <c r="A100" s="136" t="s">
        <v>32</v>
      </c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38"/>
    </row>
    <row r="101" spans="1:20" ht="20.25" customHeight="1" x14ac:dyDescent="0.2">
      <c r="A101" s="70" t="s">
        <v>168</v>
      </c>
      <c r="B101" s="73"/>
      <c r="C101" s="73"/>
      <c r="D101" s="41" t="s">
        <v>16</v>
      </c>
      <c r="E101" s="103">
        <f>SUM(E102,E105)</f>
        <v>181822.02</v>
      </c>
      <c r="F101" s="103">
        <f t="shared" ref="F101:R101" si="46">SUM(F102,F105)</f>
        <v>53215.8</v>
      </c>
      <c r="G101" s="103">
        <f t="shared" si="46"/>
        <v>2932862.5</v>
      </c>
      <c r="H101" s="103">
        <f t="shared" si="46"/>
        <v>841673.63</v>
      </c>
      <c r="I101" s="103">
        <f t="shared" si="46"/>
        <v>2136997.61</v>
      </c>
      <c r="J101" s="103">
        <f t="shared" si="46"/>
        <v>5937581.2200000007</v>
      </c>
      <c r="K101" s="103">
        <f t="shared" si="46"/>
        <v>8199.6299999999992</v>
      </c>
      <c r="L101" s="103">
        <f t="shared" si="46"/>
        <v>638582.88</v>
      </c>
      <c r="M101" s="103">
        <f t="shared" si="46"/>
        <v>713191.68</v>
      </c>
      <c r="N101" s="112">
        <f>SUM(N102,N105)</f>
        <v>0</v>
      </c>
      <c r="O101" s="103">
        <f t="shared" si="46"/>
        <v>0</v>
      </c>
      <c r="P101" s="103">
        <f t="shared" si="46"/>
        <v>81841.509999999995</v>
      </c>
      <c r="Q101" s="103">
        <f t="shared" si="46"/>
        <v>299062.19</v>
      </c>
      <c r="R101" s="103">
        <f t="shared" si="46"/>
        <v>434.11999999999995</v>
      </c>
      <c r="S101" s="106">
        <f t="shared" ref="S101:S119" si="47">SUM(E101:R101)</f>
        <v>13825464.790000001</v>
      </c>
      <c r="T101" s="38"/>
    </row>
    <row r="102" spans="1:20" ht="27.75" customHeight="1" x14ac:dyDescent="0.2">
      <c r="A102" s="78"/>
      <c r="B102" s="79" t="s">
        <v>169</v>
      </c>
      <c r="C102" s="80"/>
      <c r="D102" s="69" t="s">
        <v>170</v>
      </c>
      <c r="E102" s="104">
        <f>SUM(E103:E104)</f>
        <v>181039.15</v>
      </c>
      <c r="F102" s="104">
        <f t="shared" ref="F102:R102" si="48">SUM(F103:F104)</f>
        <v>52972.83</v>
      </c>
      <c r="G102" s="104">
        <f t="shared" si="48"/>
        <v>2422799.46</v>
      </c>
      <c r="H102" s="104">
        <f t="shared" si="48"/>
        <v>796801.47</v>
      </c>
      <c r="I102" s="104">
        <f t="shared" si="48"/>
        <v>1814854.89</v>
      </c>
      <c r="J102" s="104">
        <f t="shared" si="48"/>
        <v>4631072.1500000004</v>
      </c>
      <c r="K102" s="104">
        <f t="shared" si="48"/>
        <v>6889.49</v>
      </c>
      <c r="L102" s="104">
        <f t="shared" si="48"/>
        <v>553460</v>
      </c>
      <c r="M102" s="104">
        <f t="shared" si="48"/>
        <v>579744.32000000007</v>
      </c>
      <c r="N102" s="113">
        <f>SUM(N103:N104)</f>
        <v>0</v>
      </c>
      <c r="O102" s="104">
        <f t="shared" si="48"/>
        <v>0</v>
      </c>
      <c r="P102" s="104">
        <f t="shared" si="48"/>
        <v>62493.729999999996</v>
      </c>
      <c r="Q102" s="104">
        <f t="shared" si="48"/>
        <v>234330.08000000002</v>
      </c>
      <c r="R102" s="104">
        <f t="shared" si="48"/>
        <v>359.97999999999996</v>
      </c>
      <c r="S102" s="106">
        <f t="shared" si="47"/>
        <v>11336817.550000001</v>
      </c>
      <c r="T102" s="38"/>
    </row>
    <row r="103" spans="1:20" x14ac:dyDescent="0.2">
      <c r="A103" s="82"/>
      <c r="B103" s="79"/>
      <c r="C103" s="80" t="s">
        <v>228</v>
      </c>
      <c r="D103" s="94" t="s">
        <v>230</v>
      </c>
      <c r="E103" s="96">
        <v>58715.4</v>
      </c>
      <c r="F103" s="96">
        <v>22912.89</v>
      </c>
      <c r="G103" s="96">
        <v>1766383.1</v>
      </c>
      <c r="H103" s="96">
        <v>506414.45</v>
      </c>
      <c r="I103" s="96">
        <v>1285435.67</v>
      </c>
      <c r="J103" s="96">
        <v>3334613.15</v>
      </c>
      <c r="K103" s="96">
        <v>5351.96</v>
      </c>
      <c r="L103" s="96">
        <v>452226.5</v>
      </c>
      <c r="M103" s="96">
        <v>412961</v>
      </c>
      <c r="N103" s="121">
        <v>0</v>
      </c>
      <c r="O103" s="96">
        <v>0</v>
      </c>
      <c r="P103" s="96">
        <v>46309.88</v>
      </c>
      <c r="Q103" s="96">
        <v>196252.76</v>
      </c>
      <c r="R103" s="96">
        <v>307.33</v>
      </c>
      <c r="S103" s="99">
        <f t="shared" si="47"/>
        <v>8087884.0899999999</v>
      </c>
      <c r="T103" s="38"/>
    </row>
    <row r="104" spans="1:20" x14ac:dyDescent="0.2">
      <c r="A104" s="82"/>
      <c r="B104" s="79"/>
      <c r="C104" s="80" t="s">
        <v>229</v>
      </c>
      <c r="D104" s="94" t="s">
        <v>231</v>
      </c>
      <c r="E104" s="96">
        <v>122323.75</v>
      </c>
      <c r="F104" s="96">
        <v>30059.94</v>
      </c>
      <c r="G104" s="96">
        <v>656416.36</v>
      </c>
      <c r="H104" s="96">
        <v>290387.02</v>
      </c>
      <c r="I104" s="96">
        <v>529419.22</v>
      </c>
      <c r="J104" s="96">
        <v>1296459</v>
      </c>
      <c r="K104" s="96">
        <v>1537.53</v>
      </c>
      <c r="L104" s="96">
        <v>101233.5</v>
      </c>
      <c r="M104" s="96">
        <v>166783.32</v>
      </c>
      <c r="N104" s="121">
        <v>0</v>
      </c>
      <c r="O104" s="96">
        <v>0</v>
      </c>
      <c r="P104" s="96">
        <v>16183.85</v>
      </c>
      <c r="Q104" s="96">
        <v>38077.32</v>
      </c>
      <c r="R104" s="96">
        <v>52.65</v>
      </c>
      <c r="S104" s="99">
        <f t="shared" si="47"/>
        <v>3248933.4599999995</v>
      </c>
      <c r="T104" s="38"/>
    </row>
    <row r="105" spans="1:20" ht="24" x14ac:dyDescent="0.2">
      <c r="A105" s="82"/>
      <c r="B105" s="79" t="s">
        <v>171</v>
      </c>
      <c r="C105" s="80"/>
      <c r="D105" s="69" t="s">
        <v>232</v>
      </c>
      <c r="E105" s="96">
        <v>782.87</v>
      </c>
      <c r="F105" s="96">
        <v>242.97</v>
      </c>
      <c r="G105" s="96">
        <v>510063.04</v>
      </c>
      <c r="H105" s="96">
        <v>44872.160000000003</v>
      </c>
      <c r="I105" s="96">
        <v>322142.71999999997</v>
      </c>
      <c r="J105" s="96">
        <v>1306509.07</v>
      </c>
      <c r="K105" s="96">
        <v>1310.1400000000001</v>
      </c>
      <c r="L105" s="96">
        <v>85122.880000000005</v>
      </c>
      <c r="M105" s="96">
        <v>133447.35999999999</v>
      </c>
      <c r="N105" s="121">
        <v>0</v>
      </c>
      <c r="O105" s="96">
        <v>0</v>
      </c>
      <c r="P105" s="96">
        <v>19347.78</v>
      </c>
      <c r="Q105" s="96">
        <v>64732.11</v>
      </c>
      <c r="R105" s="96">
        <v>74.14</v>
      </c>
      <c r="S105" s="99">
        <f t="shared" si="47"/>
        <v>2488647.2399999998</v>
      </c>
      <c r="T105" s="38"/>
    </row>
    <row r="106" spans="1:20" ht="20.25" customHeight="1" x14ac:dyDescent="0.2">
      <c r="A106" s="70" t="s">
        <v>172</v>
      </c>
      <c r="B106" s="73"/>
      <c r="C106" s="73"/>
      <c r="D106" s="41" t="s">
        <v>17</v>
      </c>
      <c r="E106" s="103">
        <f>SUM(E107,E108,E109,E110,E111)</f>
        <v>7267211.6299999999</v>
      </c>
      <c r="F106" s="103">
        <f t="shared" ref="F106:R106" si="49">SUM(F107,F108,F109,F110,F111)</f>
        <v>241694.41999999998</v>
      </c>
      <c r="G106" s="103">
        <f t="shared" si="49"/>
        <v>44674072.259999998</v>
      </c>
      <c r="H106" s="103">
        <f t="shared" si="49"/>
        <v>10431485.010000002</v>
      </c>
      <c r="I106" s="103">
        <f t="shared" si="49"/>
        <v>20051758.400000002</v>
      </c>
      <c r="J106" s="103">
        <f t="shared" si="49"/>
        <v>48897388.439999998</v>
      </c>
      <c r="K106" s="103">
        <f t="shared" si="49"/>
        <v>65002.630000000005</v>
      </c>
      <c r="L106" s="103">
        <f t="shared" si="49"/>
        <v>4128208.79</v>
      </c>
      <c r="M106" s="103">
        <f t="shared" si="49"/>
        <v>4272652.08</v>
      </c>
      <c r="N106" s="112">
        <f t="shared" ref="N106" si="50">SUM(N107,N108,N109,N110,N111)</f>
        <v>0</v>
      </c>
      <c r="O106" s="103">
        <f t="shared" si="49"/>
        <v>0</v>
      </c>
      <c r="P106" s="103">
        <f t="shared" si="49"/>
        <v>816361.09</v>
      </c>
      <c r="Q106" s="103">
        <f t="shared" si="49"/>
        <v>2941471.2199999997</v>
      </c>
      <c r="R106" s="103">
        <f t="shared" si="49"/>
        <v>4408.4799999999996</v>
      </c>
      <c r="S106" s="106">
        <f t="shared" si="47"/>
        <v>143791714.44999999</v>
      </c>
      <c r="T106" s="38"/>
    </row>
    <row r="107" spans="1:20" x14ac:dyDescent="0.2">
      <c r="A107" s="82"/>
      <c r="B107" s="79" t="s">
        <v>173</v>
      </c>
      <c r="C107" s="80"/>
      <c r="D107" s="69" t="s">
        <v>193</v>
      </c>
      <c r="E107" s="96">
        <v>475452.77</v>
      </c>
      <c r="F107" s="96">
        <v>6248.02</v>
      </c>
      <c r="G107" s="96">
        <v>6259864.6500000004</v>
      </c>
      <c r="H107" s="96">
        <v>506414.45</v>
      </c>
      <c r="I107" s="96">
        <v>1277205.75</v>
      </c>
      <c r="J107" s="96">
        <v>2703468.77</v>
      </c>
      <c r="K107" s="96">
        <v>3911.05</v>
      </c>
      <c r="L107" s="96">
        <v>201875.63</v>
      </c>
      <c r="M107" s="96">
        <v>375898.03</v>
      </c>
      <c r="N107" s="121">
        <v>0</v>
      </c>
      <c r="O107" s="96">
        <v>0</v>
      </c>
      <c r="P107" s="96">
        <v>34963.26</v>
      </c>
      <c r="Q107" s="96">
        <v>204638.15</v>
      </c>
      <c r="R107" s="96">
        <v>281.54000000000002</v>
      </c>
      <c r="S107" s="99">
        <f t="shared" si="47"/>
        <v>12050222.07</v>
      </c>
      <c r="T107" s="38"/>
    </row>
    <row r="108" spans="1:20" x14ac:dyDescent="0.2">
      <c r="A108" s="82"/>
      <c r="B108" s="79" t="s">
        <v>174</v>
      </c>
      <c r="C108" s="80"/>
      <c r="D108" s="69" t="s">
        <v>194</v>
      </c>
      <c r="E108" s="96">
        <v>484402.07</v>
      </c>
      <c r="F108" s="96">
        <v>8677.81</v>
      </c>
      <c r="G108" s="96">
        <v>1451940.82</v>
      </c>
      <c r="H108" s="96">
        <v>316241.93</v>
      </c>
      <c r="I108" s="96">
        <v>250816.71</v>
      </c>
      <c r="J108" s="96">
        <v>1833233.23</v>
      </c>
      <c r="K108" s="96">
        <v>2250.9699999999998</v>
      </c>
      <c r="L108" s="96">
        <v>65499.81</v>
      </c>
      <c r="M108" s="96">
        <v>116181.22</v>
      </c>
      <c r="N108" s="121">
        <v>0</v>
      </c>
      <c r="O108" s="96">
        <v>0</v>
      </c>
      <c r="P108" s="96">
        <v>22532.12</v>
      </c>
      <c r="Q108" s="96">
        <v>63993.25</v>
      </c>
      <c r="R108" s="96">
        <v>92.09</v>
      </c>
      <c r="S108" s="99">
        <f t="shared" si="47"/>
        <v>4615862.0299999993</v>
      </c>
      <c r="T108" s="38"/>
    </row>
    <row r="109" spans="1:20" x14ac:dyDescent="0.2">
      <c r="A109" s="82"/>
      <c r="B109" s="79" t="s">
        <v>176</v>
      </c>
      <c r="C109" s="80"/>
      <c r="D109" s="69" t="s">
        <v>175</v>
      </c>
      <c r="E109" s="96">
        <v>6307356.79</v>
      </c>
      <c r="F109" s="96">
        <v>226768.59</v>
      </c>
      <c r="G109" s="96">
        <v>36962266.789999999</v>
      </c>
      <c r="H109" s="96">
        <v>9608828.6300000008</v>
      </c>
      <c r="I109" s="96">
        <v>18523735.940000001</v>
      </c>
      <c r="J109" s="96">
        <v>44360686.439999998</v>
      </c>
      <c r="K109" s="96">
        <v>58840.61</v>
      </c>
      <c r="L109" s="96">
        <v>3860833.35</v>
      </c>
      <c r="M109" s="96">
        <v>3780572.83</v>
      </c>
      <c r="N109" s="121">
        <v>0</v>
      </c>
      <c r="O109" s="96">
        <v>0</v>
      </c>
      <c r="P109" s="96">
        <v>758865.71</v>
      </c>
      <c r="Q109" s="96">
        <v>2672839.8199999998</v>
      </c>
      <c r="R109" s="96">
        <v>4034.85</v>
      </c>
      <c r="S109" s="99">
        <f t="shared" si="47"/>
        <v>127125630.34999998</v>
      </c>
      <c r="T109" s="38"/>
    </row>
    <row r="110" spans="1:20" x14ac:dyDescent="0.2">
      <c r="A110" s="82"/>
      <c r="B110" s="79" t="s">
        <v>178</v>
      </c>
      <c r="C110" s="80"/>
      <c r="D110" s="69" t="s">
        <v>177</v>
      </c>
      <c r="E110" s="96"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  <c r="N110" s="121">
        <v>0</v>
      </c>
      <c r="O110" s="96">
        <v>0</v>
      </c>
      <c r="P110" s="96">
        <v>0</v>
      </c>
      <c r="Q110" s="96">
        <v>0</v>
      </c>
      <c r="R110" s="96">
        <v>0</v>
      </c>
      <c r="S110" s="99">
        <f t="shared" si="47"/>
        <v>0</v>
      </c>
      <c r="T110" s="38"/>
    </row>
    <row r="111" spans="1:20" x14ac:dyDescent="0.2">
      <c r="A111" s="82"/>
      <c r="B111" s="79" t="s">
        <v>192</v>
      </c>
      <c r="C111" s="80"/>
      <c r="D111" s="69" t="s">
        <v>210</v>
      </c>
      <c r="E111" s="96"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  <c r="N111" s="121">
        <v>0</v>
      </c>
      <c r="O111" s="96">
        <v>0</v>
      </c>
      <c r="P111" s="96">
        <v>0</v>
      </c>
      <c r="Q111" s="96">
        <v>0</v>
      </c>
      <c r="R111" s="96">
        <v>0</v>
      </c>
      <c r="S111" s="99">
        <f t="shared" si="47"/>
        <v>0</v>
      </c>
      <c r="T111" s="38"/>
    </row>
    <row r="112" spans="1:20" ht="20.25" customHeight="1" x14ac:dyDescent="0.2">
      <c r="A112" s="71" t="s">
        <v>179</v>
      </c>
      <c r="B112" s="83"/>
      <c r="C112" s="83"/>
      <c r="D112" s="41" t="s">
        <v>18</v>
      </c>
      <c r="E112" s="96">
        <v>0</v>
      </c>
      <c r="F112" s="96">
        <v>0</v>
      </c>
      <c r="G112" s="96">
        <v>579617.09</v>
      </c>
      <c r="H112" s="96">
        <v>5128.24</v>
      </c>
      <c r="I112" s="96">
        <v>391.9</v>
      </c>
      <c r="J112" s="96">
        <v>0</v>
      </c>
      <c r="K112" s="96">
        <v>0</v>
      </c>
      <c r="L112" s="96">
        <v>0</v>
      </c>
      <c r="M112" s="96">
        <v>0</v>
      </c>
      <c r="N112" s="121">
        <v>0</v>
      </c>
      <c r="O112" s="96">
        <v>0</v>
      </c>
      <c r="P112" s="96">
        <v>4276.72</v>
      </c>
      <c r="Q112" s="96">
        <v>24373.96</v>
      </c>
      <c r="R112" s="96">
        <v>26.96</v>
      </c>
      <c r="S112" s="99">
        <f t="shared" si="47"/>
        <v>613814.86999999988</v>
      </c>
      <c r="T112" s="38"/>
    </row>
    <row r="113" spans="1:20" ht="20.25" customHeight="1" x14ac:dyDescent="0.2">
      <c r="A113" s="71" t="s">
        <v>180</v>
      </c>
      <c r="B113" s="83"/>
      <c r="C113" s="83"/>
      <c r="D113" s="41" t="s">
        <v>19</v>
      </c>
      <c r="E113" s="96">
        <v>6360.83</v>
      </c>
      <c r="F113" s="96">
        <v>0</v>
      </c>
      <c r="G113" s="96">
        <v>1391283.89</v>
      </c>
      <c r="H113" s="96">
        <v>220659.94</v>
      </c>
      <c r="I113" s="96">
        <v>82299.23</v>
      </c>
      <c r="J113" s="96">
        <v>945711.56</v>
      </c>
      <c r="K113" s="96">
        <v>773.73</v>
      </c>
      <c r="L113" s="96">
        <v>37543.67</v>
      </c>
      <c r="M113" s="96">
        <v>62093.69</v>
      </c>
      <c r="N113" s="121">
        <v>0</v>
      </c>
      <c r="O113" s="96">
        <v>0</v>
      </c>
      <c r="P113" s="96">
        <v>22113.52</v>
      </c>
      <c r="Q113" s="96">
        <v>75172.98</v>
      </c>
      <c r="R113" s="96">
        <v>117.04</v>
      </c>
      <c r="S113" s="99">
        <f t="shared" si="47"/>
        <v>2844130.08</v>
      </c>
      <c r="T113" s="38"/>
    </row>
    <row r="114" spans="1:20" ht="20.25" customHeight="1" x14ac:dyDescent="0.2">
      <c r="A114" s="71" t="s">
        <v>181</v>
      </c>
      <c r="B114" s="83"/>
      <c r="C114" s="83"/>
      <c r="D114" s="41" t="s">
        <v>36</v>
      </c>
      <c r="E114" s="96">
        <v>0</v>
      </c>
      <c r="F114" s="96">
        <v>0</v>
      </c>
      <c r="G114" s="96">
        <v>739011.79</v>
      </c>
      <c r="H114" s="96">
        <v>20726.66</v>
      </c>
      <c r="I114" s="96">
        <v>62704.17</v>
      </c>
      <c r="J114" s="96">
        <v>762699.79</v>
      </c>
      <c r="K114" s="96">
        <v>845.17</v>
      </c>
      <c r="L114" s="96">
        <v>325259</v>
      </c>
      <c r="M114" s="96">
        <v>81786.98</v>
      </c>
      <c r="N114" s="121">
        <v>0</v>
      </c>
      <c r="O114" s="96">
        <v>0</v>
      </c>
      <c r="P114" s="96">
        <v>1186.05</v>
      </c>
      <c r="Q114" s="96">
        <v>5546.22</v>
      </c>
      <c r="R114" s="96">
        <v>6.69</v>
      </c>
      <c r="S114" s="99">
        <f t="shared" si="47"/>
        <v>1999772.52</v>
      </c>
      <c r="T114" s="38"/>
    </row>
    <row r="115" spans="1:20" ht="20.25" customHeight="1" x14ac:dyDescent="0.2">
      <c r="A115" s="71" t="s">
        <v>182</v>
      </c>
      <c r="B115" s="83"/>
      <c r="C115" s="83"/>
      <c r="D115" s="41" t="s">
        <v>233</v>
      </c>
      <c r="E115" s="96">
        <v>486025.32</v>
      </c>
      <c r="F115" s="96">
        <v>9719.3799999999992</v>
      </c>
      <c r="G115" s="96">
        <v>169538</v>
      </c>
      <c r="H115" s="96">
        <v>42693.17</v>
      </c>
      <c r="I115" s="96">
        <v>282169.15999999997</v>
      </c>
      <c r="J115" s="96">
        <v>1687604.78</v>
      </c>
      <c r="K115" s="96">
        <v>1527.67</v>
      </c>
      <c r="L115" s="96">
        <v>95158.41</v>
      </c>
      <c r="M115" s="96">
        <v>141361.49</v>
      </c>
      <c r="N115" s="121">
        <v>0</v>
      </c>
      <c r="O115" s="96">
        <v>0</v>
      </c>
      <c r="P115" s="96">
        <v>18207.32</v>
      </c>
      <c r="Q115" s="96">
        <v>74199.649999999994</v>
      </c>
      <c r="R115" s="96">
        <v>71.89</v>
      </c>
      <c r="S115" s="99">
        <f t="shared" si="47"/>
        <v>3008276.2399999998</v>
      </c>
      <c r="T115" s="38"/>
    </row>
    <row r="116" spans="1:20" ht="20.25" customHeight="1" x14ac:dyDescent="0.2">
      <c r="A116" s="71" t="s">
        <v>183</v>
      </c>
      <c r="B116" s="83"/>
      <c r="C116" s="83"/>
      <c r="D116" s="41" t="s">
        <v>207</v>
      </c>
      <c r="E116" s="96">
        <v>0</v>
      </c>
      <c r="F116" s="96">
        <v>0</v>
      </c>
      <c r="G116" s="96">
        <v>31879.239999999998</v>
      </c>
      <c r="H116" s="96">
        <v>132907.44999999998</v>
      </c>
      <c r="I116" s="96">
        <v>50947.14</v>
      </c>
      <c r="J116" s="96">
        <v>21205.64</v>
      </c>
      <c r="K116" s="96">
        <v>3.63</v>
      </c>
      <c r="L116" s="96">
        <v>985.63</v>
      </c>
      <c r="M116" s="96">
        <v>4946.32</v>
      </c>
      <c r="N116" s="121">
        <v>0</v>
      </c>
      <c r="O116" s="96">
        <v>0</v>
      </c>
      <c r="P116" s="96">
        <v>449.78</v>
      </c>
      <c r="Q116" s="96">
        <v>1802.6</v>
      </c>
      <c r="R116" s="96">
        <v>3.13</v>
      </c>
      <c r="S116" s="99">
        <f t="shared" si="47"/>
        <v>245130.56</v>
      </c>
      <c r="T116" s="38"/>
    </row>
    <row r="117" spans="1:20" ht="14.25" x14ac:dyDescent="0.2">
      <c r="A117" s="71" t="s">
        <v>234</v>
      </c>
      <c r="B117" s="83"/>
      <c r="C117" s="83"/>
      <c r="D117" s="41" t="s">
        <v>184</v>
      </c>
      <c r="E117" s="96">
        <v>0</v>
      </c>
      <c r="F117" s="96">
        <v>0</v>
      </c>
      <c r="G117" s="96">
        <v>0</v>
      </c>
      <c r="H117" s="96">
        <v>85.47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  <c r="N117" s="121">
        <v>0</v>
      </c>
      <c r="O117" s="96">
        <v>0</v>
      </c>
      <c r="P117" s="96">
        <v>0.82</v>
      </c>
      <c r="Q117" s="96">
        <v>3.48</v>
      </c>
      <c r="R117" s="96">
        <v>0</v>
      </c>
      <c r="S117" s="99">
        <f>SUM(E117:R117)</f>
        <v>89.77</v>
      </c>
      <c r="T117" s="38"/>
    </row>
    <row r="118" spans="1:20" s="36" customFormat="1" ht="22.5" customHeight="1" x14ac:dyDescent="0.2">
      <c r="A118" s="91">
        <v>39999</v>
      </c>
      <c r="B118" s="87"/>
      <c r="C118" s="86"/>
      <c r="D118" s="92" t="s">
        <v>33</v>
      </c>
      <c r="E118" s="99">
        <f>SUM(E101,E106,E112,E113,E114,E115,E116,E117)</f>
        <v>7941419.7999999998</v>
      </c>
      <c r="F118" s="99">
        <f t="shared" ref="F118:R118" si="51">SUM(F101,F106,F112,F113,F114,F115,F116,F117)</f>
        <v>304629.59999999998</v>
      </c>
      <c r="G118" s="99">
        <f t="shared" si="51"/>
        <v>50518264.770000003</v>
      </c>
      <c r="H118" s="99">
        <f t="shared" si="51"/>
        <v>11695359.570000002</v>
      </c>
      <c r="I118" s="99">
        <f t="shared" si="51"/>
        <v>22667267.610000003</v>
      </c>
      <c r="J118" s="99">
        <f t="shared" si="51"/>
        <v>58252191.43</v>
      </c>
      <c r="K118" s="99">
        <f t="shared" si="51"/>
        <v>76352.460000000006</v>
      </c>
      <c r="L118" s="99">
        <f t="shared" si="51"/>
        <v>5225738.38</v>
      </c>
      <c r="M118" s="99">
        <f t="shared" si="51"/>
        <v>5276032.2400000012</v>
      </c>
      <c r="N118" s="110">
        <f t="shared" ref="N118" si="52">SUM(N101,N106,N112,N113,N114,N115,N116,N117)</f>
        <v>0</v>
      </c>
      <c r="O118" s="99">
        <f t="shared" si="51"/>
        <v>0</v>
      </c>
      <c r="P118" s="99">
        <f t="shared" si="51"/>
        <v>944436.80999999994</v>
      </c>
      <c r="Q118" s="99">
        <f t="shared" si="51"/>
        <v>3421632.3</v>
      </c>
      <c r="R118" s="99">
        <f t="shared" si="51"/>
        <v>5068.3099999999995</v>
      </c>
      <c r="S118" s="99">
        <f t="shared" si="47"/>
        <v>166328393.28000003</v>
      </c>
      <c r="T118" s="85"/>
    </row>
    <row r="119" spans="1:20" s="36" customFormat="1" ht="22.5" customHeight="1" x14ac:dyDescent="0.2">
      <c r="A119" s="42" t="s">
        <v>237</v>
      </c>
      <c r="B119" s="47"/>
      <c r="C119" s="47"/>
      <c r="D119" s="84" t="s">
        <v>236</v>
      </c>
      <c r="E119" s="96"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6">
        <v>0</v>
      </c>
      <c r="N119" s="121">
        <v>0</v>
      </c>
      <c r="O119" s="96">
        <v>0</v>
      </c>
      <c r="P119" s="96">
        <v>0</v>
      </c>
      <c r="Q119" s="96">
        <v>0</v>
      </c>
      <c r="R119" s="96">
        <v>0</v>
      </c>
      <c r="S119" s="107">
        <f t="shared" si="47"/>
        <v>0</v>
      </c>
      <c r="T119" s="85"/>
    </row>
    <row r="120" spans="1:20" s="36" customFormat="1" ht="22.5" customHeight="1" x14ac:dyDescent="0.2">
      <c r="A120" s="91">
        <v>49999</v>
      </c>
      <c r="B120" s="87"/>
      <c r="C120" s="86"/>
      <c r="D120" s="93" t="s">
        <v>34</v>
      </c>
      <c r="E120" s="107">
        <f>SUM(E27,E99,E118,E119)</f>
        <v>48929502.740000002</v>
      </c>
      <c r="F120" s="107">
        <f t="shared" ref="F120:R120" si="53">SUM(F27,F99,F118,F119)</f>
        <v>694224.97</v>
      </c>
      <c r="G120" s="107">
        <f t="shared" si="53"/>
        <v>144904274.34</v>
      </c>
      <c r="H120" s="107">
        <f t="shared" si="53"/>
        <v>21367698.359999999</v>
      </c>
      <c r="I120" s="107">
        <f t="shared" si="53"/>
        <v>39190112.100000001</v>
      </c>
      <c r="J120" s="107">
        <f t="shared" si="53"/>
        <v>100500697.97999999</v>
      </c>
      <c r="K120" s="107">
        <f t="shared" si="53"/>
        <v>121085.61000000002</v>
      </c>
      <c r="L120" s="107">
        <f t="shared" si="53"/>
        <v>8960302.9299999997</v>
      </c>
      <c r="M120" s="107">
        <f t="shared" si="53"/>
        <v>11503091.640000001</v>
      </c>
      <c r="N120" s="114">
        <f t="shared" ref="N120" si="54">SUM(N27,N99,N118,N119)</f>
        <v>0</v>
      </c>
      <c r="O120" s="107">
        <f t="shared" si="53"/>
        <v>9307077.3300000001</v>
      </c>
      <c r="P120" s="107">
        <f t="shared" si="53"/>
        <v>1704551.85</v>
      </c>
      <c r="Q120" s="107">
        <f t="shared" si="53"/>
        <v>6946132.6999999993</v>
      </c>
      <c r="R120" s="107">
        <f t="shared" si="53"/>
        <v>10745.949999999999</v>
      </c>
      <c r="S120" s="107">
        <f>SUM(E120:R120)</f>
        <v>394139498.5</v>
      </c>
      <c r="T120" s="85"/>
    </row>
    <row r="121" spans="1:20" x14ac:dyDescent="0.2">
      <c r="A121" s="45"/>
      <c r="B121" s="43"/>
      <c r="C121" s="43"/>
      <c r="D121" s="39"/>
      <c r="E121" s="40"/>
      <c r="F121" s="40"/>
      <c r="G121" s="40"/>
      <c r="H121" s="40"/>
      <c r="I121" s="40"/>
      <c r="J121" s="40"/>
      <c r="K121" s="40"/>
      <c r="L121" s="40"/>
      <c r="M121" s="40"/>
      <c r="N121" s="122"/>
      <c r="O121" s="40"/>
      <c r="P121" s="40"/>
      <c r="Q121" s="40"/>
      <c r="R121" s="40"/>
      <c r="S121" s="40"/>
    </row>
  </sheetData>
  <sheetProtection algorithmName="SHA-512" hashValue="4JhCWeEDLEsFLPpGBgzHedXMwOquGOp8iFDQsy2zRj7SQSRwrkLHeLIRvwYryz33CWiLP/mrmG0rYI34CjjdvQ==" saltValue="qIpzTStSmHO9+UImNw79ig==" spinCount="100000" sheet="1" objects="1" scenarios="1"/>
  <mergeCells count="19"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  <mergeCell ref="A1:S1"/>
    <mergeCell ref="D2:H2"/>
    <mergeCell ref="J2:P2"/>
    <mergeCell ref="H4:H5"/>
    <mergeCell ref="D7:D8"/>
    <mergeCell ref="E7:F7"/>
    <mergeCell ref="G7:I7"/>
    <mergeCell ref="O7:O8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 xr:uid="{00000000-0002-0000-0000-000000000000}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 xr:uid="{00000000-0002-0000-0000-000001000000}">
      <formula1>2023</formula1>
      <formula2>2023</formula2>
    </dataValidation>
    <dataValidation type="textLength" operator="equal" allowBlank="1" showInputMessage="1" showErrorMessage="1" errorTitle="LA - Valore immesso non valido" error="Indicare il codice di sei cifre (Valore atteso: 120 + Codice Ente)." sqref="G4" xr:uid="{00000000-0002-0000-0000-000002000000}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 xr:uid="{00000000-0002-0000-0000-000003000000}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 xr:uid="{00000000-0002-0000-0000-000004000000}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0"/>
  <sheetViews>
    <sheetView showGridLines="0" zoomScale="60" zoomScaleNormal="60" zoomScaleSheetLayoutView="80" workbookViewId="0">
      <selection activeCell="E4" sqref="E4"/>
    </sheetView>
  </sheetViews>
  <sheetFormatPr defaultColWidth="9.140625" defaultRowHeight="12.75" x14ac:dyDescent="0.2"/>
  <cols>
    <col min="1" max="1" width="7.85546875" style="51" bestFit="1" customWidth="1"/>
    <col min="2" max="2" width="6.140625" style="51" bestFit="1" customWidth="1"/>
    <col min="3" max="3" width="5.5703125" style="51" bestFit="1" customWidth="1"/>
    <col min="4" max="4" width="63" style="54" customWidth="1"/>
    <col min="5" max="5" width="15.85546875" style="61" customWidth="1"/>
    <col min="6" max="6" width="16.140625" style="61" customWidth="1"/>
    <col min="7" max="7" width="17.85546875" style="61" customWidth="1"/>
    <col min="8" max="13" width="16.140625" style="61" customWidth="1"/>
    <col min="14" max="16384" width="9.140625" style="53"/>
  </cols>
  <sheetData>
    <row r="1" spans="1:13" ht="35.25" customHeight="1" thickBot="1" x14ac:dyDescent="0.25">
      <c r="B1" s="52"/>
      <c r="C1" s="52"/>
      <c r="D1" s="148" t="s">
        <v>195</v>
      </c>
      <c r="E1" s="148"/>
      <c r="F1" s="148"/>
      <c r="G1" s="148"/>
      <c r="H1" s="148"/>
      <c r="I1" s="148"/>
      <c r="J1" s="148"/>
      <c r="K1" s="148"/>
      <c r="L1" s="148"/>
      <c r="M1" s="149"/>
    </row>
    <row r="2" spans="1:13" s="63" customFormat="1" ht="21" customHeight="1" thickBot="1" x14ac:dyDescent="0.25">
      <c r="A2" s="125" t="s">
        <v>0</v>
      </c>
      <c r="B2" s="126"/>
      <c r="C2" s="126"/>
      <c r="D2" s="156"/>
      <c r="E2" s="157"/>
      <c r="F2" s="158" t="s">
        <v>1</v>
      </c>
      <c r="G2" s="156"/>
      <c r="H2" s="156"/>
      <c r="I2" s="156"/>
      <c r="J2" s="156"/>
      <c r="K2" s="156"/>
      <c r="L2" s="156"/>
      <c r="M2" s="62"/>
    </row>
    <row r="3" spans="1:13" s="63" customFormat="1" ht="18.75" customHeight="1" thickBot="1" x14ac:dyDescent="0.25">
      <c r="A3" s="21"/>
      <c r="B3" s="10"/>
      <c r="C3" s="10"/>
      <c r="D3" s="10"/>
      <c r="E3" s="14"/>
      <c r="F3" s="22"/>
      <c r="G3" s="23"/>
      <c r="H3" s="23"/>
      <c r="I3" s="23"/>
      <c r="J3" s="23"/>
      <c r="K3" s="23"/>
      <c r="L3" s="23"/>
      <c r="M3" s="64"/>
    </row>
    <row r="4" spans="1:13" s="63" customFormat="1" ht="23.45" customHeight="1" thickBot="1" x14ac:dyDescent="0.25">
      <c r="A4" s="65" t="s">
        <v>2</v>
      </c>
      <c r="B4" s="48">
        <v>120</v>
      </c>
      <c r="C4" s="10"/>
      <c r="D4" s="26" t="s">
        <v>38</v>
      </c>
      <c r="E4" s="109">
        <f>'Modello LA'!G4</f>
        <v>120110</v>
      </c>
      <c r="F4" s="11" t="s">
        <v>3</v>
      </c>
      <c r="G4" s="12"/>
      <c r="H4" s="12"/>
      <c r="I4" s="12"/>
      <c r="J4" s="13"/>
      <c r="K4" s="13"/>
      <c r="L4" s="14"/>
      <c r="M4" s="66">
        <v>2023</v>
      </c>
    </row>
    <row r="5" spans="1:13" s="63" customFormat="1" ht="12" customHeight="1" thickBot="1" x14ac:dyDescent="0.25">
      <c r="A5" s="15"/>
      <c r="B5" s="16"/>
      <c r="C5" s="16"/>
      <c r="D5" s="16"/>
      <c r="E5" s="17"/>
      <c r="F5" s="18"/>
      <c r="G5" s="19"/>
      <c r="H5" s="19"/>
      <c r="I5" s="19"/>
      <c r="J5" s="16"/>
      <c r="K5" s="16"/>
      <c r="L5" s="16"/>
      <c r="M5" s="17"/>
    </row>
    <row r="6" spans="1:13" ht="12" customHeight="1" thickBot="1" x14ac:dyDescent="0.25">
      <c r="E6" s="55"/>
      <c r="F6" s="56"/>
      <c r="G6" s="56"/>
      <c r="H6" s="56"/>
      <c r="I6" s="56"/>
      <c r="J6" s="56"/>
      <c r="K6" s="56"/>
      <c r="L6" s="57"/>
      <c r="M6" s="57"/>
    </row>
    <row r="7" spans="1:13" ht="19.7" customHeight="1" x14ac:dyDescent="0.2">
      <c r="A7" s="159"/>
      <c r="B7" s="160"/>
      <c r="C7" s="160"/>
      <c r="D7" s="164" t="s">
        <v>4</v>
      </c>
      <c r="E7" s="154" t="s">
        <v>251</v>
      </c>
      <c r="F7" s="166" t="s">
        <v>255</v>
      </c>
      <c r="G7" s="150" t="s">
        <v>256</v>
      </c>
      <c r="H7" s="150" t="s">
        <v>244</v>
      </c>
      <c r="I7" s="150" t="s">
        <v>245</v>
      </c>
      <c r="J7" s="150" t="s">
        <v>241</v>
      </c>
      <c r="K7" s="152" t="s">
        <v>242</v>
      </c>
      <c r="L7" s="150" t="s">
        <v>243</v>
      </c>
      <c r="M7" s="150" t="s">
        <v>257</v>
      </c>
    </row>
    <row r="8" spans="1:13" ht="82.5" customHeight="1" thickBot="1" x14ac:dyDescent="0.25">
      <c r="A8" s="161"/>
      <c r="B8" s="162"/>
      <c r="C8" s="163"/>
      <c r="D8" s="165"/>
      <c r="E8" s="155"/>
      <c r="F8" s="167"/>
      <c r="G8" s="151"/>
      <c r="H8" s="151"/>
      <c r="I8" s="151"/>
      <c r="J8" s="151"/>
      <c r="K8" s="153"/>
      <c r="L8" s="151"/>
      <c r="M8" s="151"/>
    </row>
    <row r="9" spans="1:13" s="58" customFormat="1" ht="20.25" customHeight="1" x14ac:dyDescent="0.2">
      <c r="A9" s="142" t="s">
        <v>29</v>
      </c>
      <c r="B9" s="142"/>
      <c r="C9" s="142"/>
      <c r="D9" s="142"/>
      <c r="E9" s="142"/>
      <c r="F9" s="142"/>
      <c r="G9" s="142"/>
      <c r="H9" s="142"/>
      <c r="I9" s="142"/>
      <c r="J9" s="141"/>
      <c r="K9" s="141"/>
      <c r="L9" s="141"/>
    </row>
    <row r="10" spans="1:13" ht="28.5" x14ac:dyDescent="0.2">
      <c r="A10" s="70" t="s">
        <v>39</v>
      </c>
      <c r="B10" s="73"/>
      <c r="C10" s="73"/>
      <c r="D10" s="41" t="s">
        <v>40</v>
      </c>
      <c r="E10" s="100">
        <f>'Modello LA'!S10</f>
        <v>4259105.55</v>
      </c>
      <c r="F10" s="101">
        <f>SUM(F11:F12)</f>
        <v>0</v>
      </c>
      <c r="G10" s="101">
        <f t="shared" ref="G10:M10" si="0">SUM(G11:G12)</f>
        <v>0</v>
      </c>
      <c r="H10" s="101">
        <f t="shared" si="0"/>
        <v>0</v>
      </c>
      <c r="I10" s="101">
        <f t="shared" si="0"/>
        <v>0</v>
      </c>
      <c r="J10" s="101">
        <f t="shared" si="0"/>
        <v>62667</v>
      </c>
      <c r="K10" s="101">
        <f t="shared" si="0"/>
        <v>0</v>
      </c>
      <c r="L10" s="101">
        <f t="shared" si="0"/>
        <v>0</v>
      </c>
      <c r="M10" s="101">
        <f t="shared" si="0"/>
        <v>0</v>
      </c>
    </row>
    <row r="11" spans="1:13" x14ac:dyDescent="0.2">
      <c r="A11" s="70"/>
      <c r="B11" s="72" t="s">
        <v>41</v>
      </c>
      <c r="C11" s="73"/>
      <c r="D11" s="69" t="s">
        <v>42</v>
      </c>
      <c r="E11" s="99">
        <f>'Modello LA'!S11</f>
        <v>2696170.52</v>
      </c>
      <c r="F11" s="96">
        <v>0</v>
      </c>
      <c r="G11" s="96">
        <v>0</v>
      </c>
      <c r="H11" s="96">
        <v>0</v>
      </c>
      <c r="I11" s="96">
        <v>0</v>
      </c>
      <c r="J11" s="96">
        <v>36277.160000000003</v>
      </c>
      <c r="K11" s="96">
        <v>0</v>
      </c>
      <c r="L11" s="96">
        <v>0</v>
      </c>
      <c r="M11" s="96">
        <v>0</v>
      </c>
    </row>
    <row r="12" spans="1:13" ht="24" x14ac:dyDescent="0.2">
      <c r="A12" s="70"/>
      <c r="B12" s="72" t="s">
        <v>43</v>
      </c>
      <c r="C12" s="73"/>
      <c r="D12" s="69" t="s">
        <v>44</v>
      </c>
      <c r="E12" s="99">
        <f>'Modello LA'!S12</f>
        <v>1562935.0300000003</v>
      </c>
      <c r="F12" s="96">
        <v>0</v>
      </c>
      <c r="G12" s="96">
        <v>0</v>
      </c>
      <c r="H12" s="96">
        <v>0</v>
      </c>
      <c r="I12" s="96">
        <v>0</v>
      </c>
      <c r="J12" s="96">
        <v>26389.84</v>
      </c>
      <c r="K12" s="96">
        <v>0</v>
      </c>
      <c r="L12" s="96">
        <v>0</v>
      </c>
      <c r="M12" s="96">
        <v>0</v>
      </c>
    </row>
    <row r="13" spans="1:13" ht="28.5" x14ac:dyDescent="0.2">
      <c r="A13" s="70" t="s">
        <v>45</v>
      </c>
      <c r="B13" s="73"/>
      <c r="C13" s="73"/>
      <c r="D13" s="41" t="s">
        <v>46</v>
      </c>
      <c r="E13" s="99">
        <f>'Modello LA'!S13</f>
        <v>1100031.6900000002</v>
      </c>
      <c r="F13" s="96">
        <v>0</v>
      </c>
      <c r="G13" s="96">
        <v>0</v>
      </c>
      <c r="H13" s="96">
        <v>0</v>
      </c>
      <c r="I13" s="96">
        <v>0</v>
      </c>
      <c r="J13" s="96">
        <v>27741.35</v>
      </c>
      <c r="K13" s="96">
        <v>0</v>
      </c>
      <c r="L13" s="96">
        <v>0</v>
      </c>
      <c r="M13" s="96">
        <v>0</v>
      </c>
    </row>
    <row r="14" spans="1:13" ht="28.5" x14ac:dyDescent="0.2">
      <c r="A14" s="70" t="s">
        <v>47</v>
      </c>
      <c r="B14" s="73"/>
      <c r="C14" s="73"/>
      <c r="D14" s="41" t="s">
        <v>48</v>
      </c>
      <c r="E14" s="99">
        <f>'Modello LA'!S14</f>
        <v>1644659.4100000001</v>
      </c>
      <c r="F14" s="96">
        <v>0</v>
      </c>
      <c r="G14" s="96">
        <v>0</v>
      </c>
      <c r="H14" s="96">
        <v>0</v>
      </c>
      <c r="I14" s="96">
        <v>0</v>
      </c>
      <c r="J14" s="96">
        <v>29448.51</v>
      </c>
      <c r="K14" s="96">
        <v>0</v>
      </c>
      <c r="L14" s="96">
        <v>0</v>
      </c>
      <c r="M14" s="96">
        <v>0</v>
      </c>
    </row>
    <row r="15" spans="1:13" ht="14.25" x14ac:dyDescent="0.2">
      <c r="A15" s="70" t="s">
        <v>49</v>
      </c>
      <c r="B15" s="73"/>
      <c r="C15" s="73"/>
      <c r="D15" s="41" t="s">
        <v>50</v>
      </c>
      <c r="E15" s="99">
        <f>'Modello LA'!S15</f>
        <v>3420007.52</v>
      </c>
      <c r="F15" s="96">
        <v>0</v>
      </c>
      <c r="G15" s="96">
        <v>0</v>
      </c>
      <c r="H15" s="96">
        <v>0</v>
      </c>
      <c r="I15" s="96">
        <v>0</v>
      </c>
      <c r="J15" s="96">
        <v>41114.1</v>
      </c>
      <c r="K15" s="96">
        <v>0</v>
      </c>
      <c r="L15" s="96">
        <v>0</v>
      </c>
      <c r="M15" s="96">
        <v>0</v>
      </c>
    </row>
    <row r="16" spans="1:13" ht="14.25" x14ac:dyDescent="0.2">
      <c r="A16" s="70" t="s">
        <v>51</v>
      </c>
      <c r="B16" s="73"/>
      <c r="C16" s="73"/>
      <c r="D16" s="41" t="s">
        <v>52</v>
      </c>
      <c r="E16" s="99">
        <f>'Modello LA'!S16</f>
        <v>1306540.9500000002</v>
      </c>
      <c r="F16" s="96">
        <v>0</v>
      </c>
      <c r="G16" s="96">
        <v>0</v>
      </c>
      <c r="H16" s="96">
        <v>0</v>
      </c>
      <c r="I16" s="96">
        <v>0</v>
      </c>
      <c r="J16" s="96">
        <v>31013.41</v>
      </c>
      <c r="K16" s="96">
        <v>0</v>
      </c>
      <c r="L16" s="96">
        <v>0</v>
      </c>
      <c r="M16" s="96">
        <v>0</v>
      </c>
    </row>
    <row r="17" spans="1:20" ht="42.75" x14ac:dyDescent="0.2">
      <c r="A17" s="71" t="s">
        <v>53</v>
      </c>
      <c r="B17" s="73"/>
      <c r="C17" s="73"/>
      <c r="D17" s="41" t="s">
        <v>54</v>
      </c>
      <c r="E17" s="100">
        <f>'Modello LA'!S17</f>
        <v>2172786.5</v>
      </c>
      <c r="F17" s="101">
        <f>SUM(F18,F22)</f>
        <v>0</v>
      </c>
      <c r="G17" s="101">
        <f t="shared" ref="G17:M17" si="1">SUM(G18,G22)</f>
        <v>0</v>
      </c>
      <c r="H17" s="101">
        <f t="shared" si="1"/>
        <v>0</v>
      </c>
      <c r="I17" s="101">
        <f t="shared" si="1"/>
        <v>0</v>
      </c>
      <c r="J17" s="101">
        <f t="shared" si="1"/>
        <v>57330.67</v>
      </c>
      <c r="K17" s="101">
        <f t="shared" si="1"/>
        <v>0</v>
      </c>
      <c r="L17" s="101">
        <f t="shared" si="1"/>
        <v>0</v>
      </c>
      <c r="M17" s="101">
        <f t="shared" si="1"/>
        <v>0</v>
      </c>
    </row>
    <row r="18" spans="1:20" x14ac:dyDescent="0.2">
      <c r="A18" s="71"/>
      <c r="B18" s="72" t="s">
        <v>55</v>
      </c>
      <c r="C18" s="80"/>
      <c r="D18" s="69" t="s">
        <v>211</v>
      </c>
      <c r="E18" s="100">
        <f>'Modello LA'!S18</f>
        <v>1696021.54</v>
      </c>
      <c r="F18" s="102">
        <f>SUM(F19:F21)</f>
        <v>0</v>
      </c>
      <c r="G18" s="102">
        <f t="shared" ref="G18:M18" si="2">SUM(G19:G21)</f>
        <v>0</v>
      </c>
      <c r="H18" s="102">
        <f t="shared" si="2"/>
        <v>0</v>
      </c>
      <c r="I18" s="102">
        <f t="shared" si="2"/>
        <v>0</v>
      </c>
      <c r="J18" s="102">
        <f t="shared" si="2"/>
        <v>40116.82</v>
      </c>
      <c r="K18" s="102">
        <f t="shared" si="2"/>
        <v>0</v>
      </c>
      <c r="L18" s="102">
        <f t="shared" si="2"/>
        <v>0</v>
      </c>
      <c r="M18" s="102">
        <f t="shared" si="2"/>
        <v>0</v>
      </c>
    </row>
    <row r="19" spans="1:20" x14ac:dyDescent="0.2">
      <c r="A19" s="71"/>
      <c r="B19" s="73"/>
      <c r="C19" s="80" t="s">
        <v>56</v>
      </c>
      <c r="D19" s="94" t="s">
        <v>57</v>
      </c>
      <c r="E19" s="99">
        <f>'Modello LA'!S19</f>
        <v>747117.71</v>
      </c>
      <c r="F19" s="96">
        <v>0</v>
      </c>
      <c r="G19" s="96">
        <v>0</v>
      </c>
      <c r="H19" s="96">
        <v>0</v>
      </c>
      <c r="I19" s="96">
        <v>0</v>
      </c>
      <c r="J19" s="96">
        <v>12802.27</v>
      </c>
      <c r="K19" s="96">
        <v>0</v>
      </c>
      <c r="L19" s="96">
        <v>0</v>
      </c>
      <c r="M19" s="96">
        <v>0</v>
      </c>
    </row>
    <row r="20" spans="1:20" x14ac:dyDescent="0.2">
      <c r="A20" s="71"/>
      <c r="B20" s="73"/>
      <c r="C20" s="74" t="s">
        <v>58</v>
      </c>
      <c r="D20" s="94" t="s">
        <v>59</v>
      </c>
      <c r="E20" s="99">
        <f>'Modello LA'!S20</f>
        <v>414983.94000000006</v>
      </c>
      <c r="F20" s="96">
        <v>0</v>
      </c>
      <c r="G20" s="96">
        <v>0</v>
      </c>
      <c r="H20" s="96">
        <v>0</v>
      </c>
      <c r="I20" s="96">
        <v>0</v>
      </c>
      <c r="J20" s="96">
        <v>12234.64</v>
      </c>
      <c r="K20" s="96">
        <v>0</v>
      </c>
      <c r="L20" s="96">
        <v>0</v>
      </c>
      <c r="M20" s="96">
        <v>0</v>
      </c>
    </row>
    <row r="21" spans="1:20" x14ac:dyDescent="0.2">
      <c r="A21" s="71"/>
      <c r="B21" s="73"/>
      <c r="C21" s="74" t="s">
        <v>60</v>
      </c>
      <c r="D21" s="94" t="s">
        <v>61</v>
      </c>
      <c r="E21" s="99">
        <f>'Modello LA'!S21</f>
        <v>533919.8899999999</v>
      </c>
      <c r="F21" s="96">
        <v>0</v>
      </c>
      <c r="G21" s="96">
        <v>0</v>
      </c>
      <c r="H21" s="96">
        <v>0</v>
      </c>
      <c r="I21" s="96">
        <v>0</v>
      </c>
      <c r="J21" s="96">
        <v>15079.91</v>
      </c>
      <c r="K21" s="96">
        <v>0</v>
      </c>
      <c r="L21" s="96">
        <v>0</v>
      </c>
      <c r="M21" s="96">
        <v>0</v>
      </c>
    </row>
    <row r="22" spans="1:20" ht="24" x14ac:dyDescent="0.2">
      <c r="A22" s="71"/>
      <c r="B22" s="72" t="s">
        <v>62</v>
      </c>
      <c r="C22" s="80"/>
      <c r="D22" s="69" t="s">
        <v>63</v>
      </c>
      <c r="E22" s="100">
        <f>'Modello LA'!S22</f>
        <v>476764.96</v>
      </c>
      <c r="F22" s="102">
        <f>SUM(F23:F24)</f>
        <v>0</v>
      </c>
      <c r="G22" s="102">
        <f t="shared" ref="G22:L22" si="3">SUM(G23:G24)</f>
        <v>0</v>
      </c>
      <c r="H22" s="102">
        <f t="shared" si="3"/>
        <v>0</v>
      </c>
      <c r="I22" s="102">
        <f t="shared" si="3"/>
        <v>0</v>
      </c>
      <c r="J22" s="102">
        <f t="shared" si="3"/>
        <v>17213.849999999999</v>
      </c>
      <c r="K22" s="102">
        <f t="shared" si="3"/>
        <v>0</v>
      </c>
      <c r="L22" s="102">
        <f t="shared" si="3"/>
        <v>0</v>
      </c>
      <c r="M22" s="102">
        <f>SUM(M23:M24)</f>
        <v>0</v>
      </c>
    </row>
    <row r="23" spans="1:20" x14ac:dyDescent="0.2">
      <c r="A23" s="75"/>
      <c r="B23" s="74"/>
      <c r="C23" s="74" t="s">
        <v>185</v>
      </c>
      <c r="D23" s="94" t="s">
        <v>190</v>
      </c>
      <c r="E23" s="99">
        <f>'Modello LA'!S23</f>
        <v>222530.94000000003</v>
      </c>
      <c r="F23" s="96">
        <v>0</v>
      </c>
      <c r="G23" s="96">
        <v>0</v>
      </c>
      <c r="H23" s="96">
        <v>0</v>
      </c>
      <c r="I23" s="96">
        <v>0</v>
      </c>
      <c r="J23" s="96">
        <v>6544.1</v>
      </c>
      <c r="K23" s="96">
        <v>0</v>
      </c>
      <c r="L23" s="96">
        <v>0</v>
      </c>
      <c r="M23" s="96">
        <v>0</v>
      </c>
    </row>
    <row r="24" spans="1:20" x14ac:dyDescent="0.2">
      <c r="A24" s="75"/>
      <c r="B24" s="74"/>
      <c r="C24" s="74" t="s">
        <v>187</v>
      </c>
      <c r="D24" s="94" t="s">
        <v>186</v>
      </c>
      <c r="E24" s="99">
        <f>'Modello LA'!S24</f>
        <v>254234.02</v>
      </c>
      <c r="F24" s="96">
        <v>0</v>
      </c>
      <c r="G24" s="96">
        <v>0</v>
      </c>
      <c r="H24" s="96">
        <v>0</v>
      </c>
      <c r="I24" s="96">
        <v>0</v>
      </c>
      <c r="J24" s="96">
        <v>10669.75</v>
      </c>
      <c r="K24" s="96">
        <v>0</v>
      </c>
      <c r="L24" s="96">
        <v>0</v>
      </c>
      <c r="M24" s="96">
        <v>0</v>
      </c>
    </row>
    <row r="25" spans="1:20" ht="14.25" x14ac:dyDescent="0.2">
      <c r="A25" s="71" t="s">
        <v>64</v>
      </c>
      <c r="B25" s="73"/>
      <c r="C25" s="73"/>
      <c r="D25" s="41" t="s">
        <v>65</v>
      </c>
      <c r="E25" s="99">
        <f>'Modello LA'!S25</f>
        <v>1371752.15</v>
      </c>
      <c r="F25" s="96">
        <v>0</v>
      </c>
      <c r="G25" s="96">
        <v>0</v>
      </c>
      <c r="H25" s="96">
        <v>0</v>
      </c>
      <c r="I25" s="96">
        <v>0</v>
      </c>
      <c r="J25" s="96">
        <v>21183</v>
      </c>
      <c r="K25" s="96">
        <v>0</v>
      </c>
      <c r="L25" s="96">
        <v>0</v>
      </c>
      <c r="M25" s="96">
        <v>0</v>
      </c>
    </row>
    <row r="26" spans="1:20" ht="14.25" x14ac:dyDescent="0.2">
      <c r="A26" s="71" t="s">
        <v>188</v>
      </c>
      <c r="B26" s="73"/>
      <c r="C26" s="73"/>
      <c r="D26" s="41" t="s">
        <v>189</v>
      </c>
      <c r="E26" s="99">
        <f>'Modello LA'!S26</f>
        <v>453973.79000000004</v>
      </c>
      <c r="F26" s="96">
        <v>0</v>
      </c>
      <c r="G26" s="96">
        <v>0</v>
      </c>
      <c r="H26" s="96">
        <v>0</v>
      </c>
      <c r="I26" s="96">
        <v>0</v>
      </c>
      <c r="J26" s="96">
        <v>14084.07</v>
      </c>
      <c r="K26" s="96">
        <v>0</v>
      </c>
      <c r="L26" s="96">
        <v>0</v>
      </c>
      <c r="M26" s="96">
        <v>0</v>
      </c>
    </row>
    <row r="27" spans="1:20" s="36" customFormat="1" ht="24.95" customHeight="1" x14ac:dyDescent="0.2">
      <c r="A27" s="91">
        <v>19999</v>
      </c>
      <c r="B27" s="87"/>
      <c r="C27" s="86"/>
      <c r="D27" s="92" t="s">
        <v>221</v>
      </c>
      <c r="E27" s="107">
        <f>'Modello LA'!S27</f>
        <v>15728857.560000002</v>
      </c>
      <c r="F27" s="107">
        <f>SUM(F10,F13,F14,F15,F16,F17,F25,F26)</f>
        <v>0</v>
      </c>
      <c r="G27" s="107">
        <f t="shared" ref="G27:M27" si="4">SUM(G10,G13,G14,G15,G16,G17,G25,G26)</f>
        <v>0</v>
      </c>
      <c r="H27" s="107">
        <f t="shared" si="4"/>
        <v>0</v>
      </c>
      <c r="I27" s="107">
        <f t="shared" si="4"/>
        <v>0</v>
      </c>
      <c r="J27" s="107">
        <f t="shared" si="4"/>
        <v>284582.11</v>
      </c>
      <c r="K27" s="107">
        <f t="shared" si="4"/>
        <v>0</v>
      </c>
      <c r="L27" s="107">
        <f t="shared" si="4"/>
        <v>0</v>
      </c>
      <c r="M27" s="107">
        <f t="shared" si="4"/>
        <v>0</v>
      </c>
      <c r="N27" s="53"/>
      <c r="O27" s="53"/>
      <c r="P27" s="53"/>
      <c r="Q27" s="53"/>
      <c r="R27" s="53"/>
      <c r="S27" s="53"/>
      <c r="T27" s="85"/>
    </row>
    <row r="28" spans="1:20" ht="16.5" customHeight="1" x14ac:dyDescent="0.2">
      <c r="A28" s="142" t="s">
        <v>30</v>
      </c>
      <c r="B28" s="142"/>
      <c r="C28" s="142"/>
      <c r="D28" s="142"/>
      <c r="E28" s="142"/>
      <c r="F28" s="142"/>
      <c r="G28" s="142"/>
      <c r="H28" s="142"/>
      <c r="I28" s="142"/>
      <c r="J28" s="141"/>
      <c r="K28" s="141"/>
      <c r="L28" s="141"/>
      <c r="M28" s="59"/>
    </row>
    <row r="29" spans="1:20" ht="14.25" x14ac:dyDescent="0.2">
      <c r="A29" s="70" t="s">
        <v>66</v>
      </c>
      <c r="B29" s="73"/>
      <c r="C29" s="73"/>
      <c r="D29" s="41" t="s">
        <v>21</v>
      </c>
      <c r="E29" s="100">
        <f>'Modello LA'!S29</f>
        <v>17088155.57</v>
      </c>
      <c r="F29" s="103">
        <f>SUM(F30,F37,F43)</f>
        <v>102901.64</v>
      </c>
      <c r="G29" s="103">
        <f t="shared" ref="G29:M29" si="5">SUM(G30,G37,G43)</f>
        <v>69513.570000000007</v>
      </c>
      <c r="H29" s="103">
        <f t="shared" si="5"/>
        <v>0</v>
      </c>
      <c r="I29" s="103">
        <f t="shared" si="5"/>
        <v>0</v>
      </c>
      <c r="J29" s="103">
        <f t="shared" si="5"/>
        <v>0</v>
      </c>
      <c r="K29" s="103">
        <f t="shared" si="5"/>
        <v>0</v>
      </c>
      <c r="L29" s="103">
        <f t="shared" si="5"/>
        <v>0</v>
      </c>
      <c r="M29" s="103">
        <f t="shared" si="5"/>
        <v>0</v>
      </c>
    </row>
    <row r="30" spans="1:20" x14ac:dyDescent="0.2">
      <c r="A30" s="76"/>
      <c r="B30" s="72" t="s">
        <v>67</v>
      </c>
      <c r="C30" s="74"/>
      <c r="D30" s="69" t="s">
        <v>23</v>
      </c>
      <c r="E30" s="100">
        <f>'Modello LA'!S30</f>
        <v>13287102.729999999</v>
      </c>
      <c r="F30" s="104">
        <f>SUM(F31:F36)</f>
        <v>98744</v>
      </c>
      <c r="G30" s="104">
        <f t="shared" ref="G30:M30" si="6">SUM(G31:G36)</f>
        <v>0</v>
      </c>
      <c r="H30" s="104">
        <f t="shared" si="6"/>
        <v>0</v>
      </c>
      <c r="I30" s="104">
        <f t="shared" si="6"/>
        <v>0</v>
      </c>
      <c r="J30" s="104">
        <f t="shared" si="6"/>
        <v>0</v>
      </c>
      <c r="K30" s="104">
        <f t="shared" si="6"/>
        <v>0</v>
      </c>
      <c r="L30" s="104">
        <f t="shared" si="6"/>
        <v>0</v>
      </c>
      <c r="M30" s="104">
        <f t="shared" si="6"/>
        <v>0</v>
      </c>
    </row>
    <row r="31" spans="1:20" x14ac:dyDescent="0.2">
      <c r="A31" s="75"/>
      <c r="B31" s="74"/>
      <c r="C31" s="74" t="s">
        <v>68</v>
      </c>
      <c r="D31" s="94" t="s">
        <v>69</v>
      </c>
      <c r="E31" s="105">
        <f>'Modello LA'!S31</f>
        <v>13287102.729999999</v>
      </c>
      <c r="F31" s="96">
        <v>98744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</row>
    <row r="32" spans="1:20" x14ac:dyDescent="0.2">
      <c r="A32" s="75"/>
      <c r="B32" s="74"/>
      <c r="C32" s="74" t="s">
        <v>70</v>
      </c>
      <c r="D32" s="94" t="s">
        <v>71</v>
      </c>
      <c r="E32" s="105">
        <f>'Modello LA'!S32</f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</row>
    <row r="33" spans="1:13" x14ac:dyDescent="0.2">
      <c r="A33" s="75"/>
      <c r="B33" s="74"/>
      <c r="C33" s="74" t="s">
        <v>72</v>
      </c>
      <c r="D33" s="94" t="s">
        <v>74</v>
      </c>
      <c r="E33" s="105">
        <f>'Modello LA'!S33</f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</row>
    <row r="34" spans="1:13" x14ac:dyDescent="0.2">
      <c r="A34" s="75"/>
      <c r="B34" s="74"/>
      <c r="C34" s="74" t="s">
        <v>73</v>
      </c>
      <c r="D34" s="94" t="s">
        <v>76</v>
      </c>
      <c r="E34" s="105">
        <f>'Modello LA'!S34</f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</row>
    <row r="35" spans="1:13" x14ac:dyDescent="0.2">
      <c r="A35" s="75"/>
      <c r="B35" s="74"/>
      <c r="C35" s="74" t="s">
        <v>75</v>
      </c>
      <c r="D35" s="94" t="s">
        <v>212</v>
      </c>
      <c r="E35" s="105">
        <f>'Modello LA'!S35</f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</row>
    <row r="36" spans="1:13" x14ac:dyDescent="0.2">
      <c r="A36" s="75"/>
      <c r="B36" s="74"/>
      <c r="C36" s="74" t="s">
        <v>77</v>
      </c>
      <c r="D36" s="94" t="s">
        <v>196</v>
      </c>
      <c r="E36" s="105">
        <f>'Modello LA'!S36</f>
        <v>0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</row>
    <row r="37" spans="1:13" x14ac:dyDescent="0.2">
      <c r="A37" s="76"/>
      <c r="B37" s="72" t="s">
        <v>78</v>
      </c>
      <c r="C37" s="74"/>
      <c r="D37" s="69" t="s">
        <v>24</v>
      </c>
      <c r="E37" s="106">
        <f>'Modello LA'!S37</f>
        <v>2413896.7399999998</v>
      </c>
      <c r="F37" s="104">
        <f>SUM(F38:F42)</f>
        <v>4157.6400000000003</v>
      </c>
      <c r="G37" s="104">
        <f t="shared" ref="G37:M37" si="7">SUM(G38:G42)</f>
        <v>0</v>
      </c>
      <c r="H37" s="104">
        <f t="shared" si="7"/>
        <v>0</v>
      </c>
      <c r="I37" s="104">
        <f t="shared" si="7"/>
        <v>0</v>
      </c>
      <c r="J37" s="104">
        <f t="shared" si="7"/>
        <v>0</v>
      </c>
      <c r="K37" s="104">
        <f t="shared" si="7"/>
        <v>0</v>
      </c>
      <c r="L37" s="104">
        <f t="shared" si="7"/>
        <v>0</v>
      </c>
      <c r="M37" s="104">
        <f t="shared" si="7"/>
        <v>0</v>
      </c>
    </row>
    <row r="38" spans="1:13" x14ac:dyDescent="0.2">
      <c r="A38" s="75"/>
      <c r="B38" s="74"/>
      <c r="C38" s="74" t="s">
        <v>79</v>
      </c>
      <c r="D38" s="94" t="s">
        <v>80</v>
      </c>
      <c r="E38" s="105">
        <f>'Modello LA'!S38</f>
        <v>2413896.7399999998</v>
      </c>
      <c r="F38" s="96">
        <v>4157.6400000000003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</row>
    <row r="39" spans="1:13" x14ac:dyDescent="0.2">
      <c r="A39" s="75"/>
      <c r="B39" s="74"/>
      <c r="C39" s="74" t="s">
        <v>81</v>
      </c>
      <c r="D39" s="94" t="s">
        <v>82</v>
      </c>
      <c r="E39" s="105">
        <f>'Modello LA'!S39</f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</row>
    <row r="40" spans="1:13" x14ac:dyDescent="0.2">
      <c r="A40" s="75"/>
      <c r="B40" s="74"/>
      <c r="C40" s="74" t="s">
        <v>83</v>
      </c>
      <c r="D40" s="94" t="s">
        <v>85</v>
      </c>
      <c r="E40" s="105">
        <f>'Modello LA'!S40</f>
        <v>0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</row>
    <row r="41" spans="1:13" x14ac:dyDescent="0.2">
      <c r="A41" s="75"/>
      <c r="B41" s="74"/>
      <c r="C41" s="74" t="s">
        <v>84</v>
      </c>
      <c r="D41" s="94" t="s">
        <v>213</v>
      </c>
      <c r="E41" s="105">
        <f>'Modello LA'!S41</f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</row>
    <row r="42" spans="1:13" x14ac:dyDescent="0.2">
      <c r="A42" s="75"/>
      <c r="B42" s="74"/>
      <c r="C42" s="74" t="s">
        <v>86</v>
      </c>
      <c r="D42" s="94" t="s">
        <v>208</v>
      </c>
      <c r="E42" s="105">
        <f>'Modello LA'!S42</f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</row>
    <row r="43" spans="1:13" x14ac:dyDescent="0.2">
      <c r="A43" s="76"/>
      <c r="B43" s="72" t="s">
        <v>87</v>
      </c>
      <c r="C43" s="74"/>
      <c r="D43" s="69" t="s">
        <v>25</v>
      </c>
      <c r="E43" s="106">
        <f>'Modello LA'!S43</f>
        <v>1387156.0999999999</v>
      </c>
      <c r="F43" s="104">
        <f>SUM(F44:F45)</f>
        <v>0</v>
      </c>
      <c r="G43" s="104">
        <f t="shared" ref="G43:M43" si="8">SUM(G44:G45)</f>
        <v>69513.570000000007</v>
      </c>
      <c r="H43" s="104">
        <f t="shared" si="8"/>
        <v>0</v>
      </c>
      <c r="I43" s="104">
        <f t="shared" si="8"/>
        <v>0</v>
      </c>
      <c r="J43" s="104">
        <f t="shared" si="8"/>
        <v>0</v>
      </c>
      <c r="K43" s="104">
        <f t="shared" si="8"/>
        <v>0</v>
      </c>
      <c r="L43" s="104">
        <f t="shared" si="8"/>
        <v>0</v>
      </c>
      <c r="M43" s="104">
        <f t="shared" si="8"/>
        <v>0</v>
      </c>
    </row>
    <row r="44" spans="1:13" x14ac:dyDescent="0.2">
      <c r="A44" s="75"/>
      <c r="B44" s="74"/>
      <c r="C44" s="74" t="s">
        <v>88</v>
      </c>
      <c r="D44" s="94" t="s">
        <v>222</v>
      </c>
      <c r="E44" s="105">
        <f>'Modello LA'!S44</f>
        <v>300804.19</v>
      </c>
      <c r="F44" s="96">
        <v>0</v>
      </c>
      <c r="G44" s="96">
        <v>59086.54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</row>
    <row r="45" spans="1:13" x14ac:dyDescent="0.2">
      <c r="A45" s="70"/>
      <c r="B45" s="74"/>
      <c r="C45" s="74" t="s">
        <v>89</v>
      </c>
      <c r="D45" s="94" t="s">
        <v>197</v>
      </c>
      <c r="E45" s="105">
        <f>'Modello LA'!S45</f>
        <v>1086351.9100000001</v>
      </c>
      <c r="F45" s="96">
        <v>0</v>
      </c>
      <c r="G45" s="96">
        <v>10427.030000000001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</row>
    <row r="46" spans="1:13" ht="14.25" x14ac:dyDescent="0.2">
      <c r="A46" s="70" t="s">
        <v>90</v>
      </c>
      <c r="B46" s="77"/>
      <c r="C46" s="74"/>
      <c r="D46" s="41" t="s">
        <v>22</v>
      </c>
      <c r="E46" s="105">
        <f>'Modello LA'!S46</f>
        <v>3548383.6</v>
      </c>
      <c r="F46" s="96">
        <v>1039.4100000000001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</row>
    <row r="47" spans="1:13" ht="14.25" x14ac:dyDescent="0.2">
      <c r="A47" s="70" t="s">
        <v>91</v>
      </c>
      <c r="B47" s="74"/>
      <c r="C47" s="74"/>
      <c r="D47" s="41" t="s">
        <v>92</v>
      </c>
      <c r="E47" s="105">
        <f>'Modello LA'!S47</f>
        <v>84451.99000000002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</row>
    <row r="48" spans="1:13" ht="14.25" x14ac:dyDescent="0.2">
      <c r="A48" s="70" t="s">
        <v>93</v>
      </c>
      <c r="B48" s="74"/>
      <c r="C48" s="74"/>
      <c r="D48" s="41" t="s">
        <v>14</v>
      </c>
      <c r="E48" s="105">
        <f>'Modello LA'!S48</f>
        <v>3972614.1799999992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</row>
    <row r="49" spans="1:13" ht="14.25" x14ac:dyDescent="0.2">
      <c r="A49" s="70" t="s">
        <v>94</v>
      </c>
      <c r="B49" s="73"/>
      <c r="C49" s="73"/>
      <c r="D49" s="41" t="s">
        <v>15</v>
      </c>
      <c r="E49" s="106">
        <f>'Modello LA'!S49</f>
        <v>72676964.889999986</v>
      </c>
      <c r="F49" s="103">
        <f>SUM(F50:F51,F54)</f>
        <v>620282.65</v>
      </c>
      <c r="G49" s="103">
        <f t="shared" ref="G49:M49" si="9">SUM(G50:G51,G54)</f>
        <v>2023419.9000000001</v>
      </c>
      <c r="H49" s="103">
        <f t="shared" si="9"/>
        <v>0</v>
      </c>
      <c r="I49" s="103">
        <f t="shared" si="9"/>
        <v>0</v>
      </c>
      <c r="J49" s="103">
        <f t="shared" si="9"/>
        <v>0</v>
      </c>
      <c r="K49" s="103">
        <f t="shared" si="9"/>
        <v>0</v>
      </c>
      <c r="L49" s="103">
        <f t="shared" si="9"/>
        <v>0</v>
      </c>
      <c r="M49" s="103">
        <f t="shared" si="9"/>
        <v>0</v>
      </c>
    </row>
    <row r="50" spans="1:13" x14ac:dyDescent="0.2">
      <c r="A50" s="78"/>
      <c r="B50" s="79" t="s">
        <v>95</v>
      </c>
      <c r="C50" s="80"/>
      <c r="D50" s="69" t="s">
        <v>96</v>
      </c>
      <c r="E50" s="105">
        <f>'Modello LA'!S50</f>
        <v>25151484.190000009</v>
      </c>
      <c r="F50" s="96">
        <v>355426.09</v>
      </c>
      <c r="G50" s="96">
        <v>252293.35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</row>
    <row r="51" spans="1:13" x14ac:dyDescent="0.2">
      <c r="A51" s="78"/>
      <c r="B51" s="79" t="s">
        <v>97</v>
      </c>
      <c r="C51" s="80"/>
      <c r="D51" s="69" t="s">
        <v>214</v>
      </c>
      <c r="E51" s="106">
        <f>'Modello LA'!S51</f>
        <v>30951479.780000005</v>
      </c>
      <c r="F51" s="104">
        <f>SUM(F52:F53)</f>
        <v>264856.56</v>
      </c>
      <c r="G51" s="104">
        <f t="shared" ref="G51:M51" si="10">SUM(G52:G53)</f>
        <v>1771126.55</v>
      </c>
      <c r="H51" s="104">
        <f t="shared" si="10"/>
        <v>0</v>
      </c>
      <c r="I51" s="104">
        <f t="shared" si="10"/>
        <v>0</v>
      </c>
      <c r="J51" s="104">
        <f t="shared" si="10"/>
        <v>0</v>
      </c>
      <c r="K51" s="104">
        <f t="shared" si="10"/>
        <v>0</v>
      </c>
      <c r="L51" s="104">
        <f t="shared" si="10"/>
        <v>0</v>
      </c>
      <c r="M51" s="104">
        <f t="shared" si="10"/>
        <v>0</v>
      </c>
    </row>
    <row r="52" spans="1:13" x14ac:dyDescent="0.2">
      <c r="A52" s="81"/>
      <c r="B52" s="80"/>
      <c r="C52" s="80" t="s">
        <v>98</v>
      </c>
      <c r="D52" s="94" t="s">
        <v>215</v>
      </c>
      <c r="E52" s="105">
        <f>'Modello LA'!S52</f>
        <v>20695472.359999999</v>
      </c>
      <c r="F52" s="96">
        <v>264856.56</v>
      </c>
      <c r="G52" s="96">
        <v>1771126.55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</row>
    <row r="53" spans="1:13" ht="22.5" x14ac:dyDescent="0.2">
      <c r="A53" s="81"/>
      <c r="B53" s="80"/>
      <c r="C53" s="80" t="s">
        <v>191</v>
      </c>
      <c r="D53" s="94" t="s">
        <v>216</v>
      </c>
      <c r="E53" s="105">
        <f>'Modello LA'!S53</f>
        <v>10256007.42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</row>
    <row r="54" spans="1:13" x14ac:dyDescent="0.2">
      <c r="A54" s="81"/>
      <c r="B54" s="79" t="s">
        <v>99</v>
      </c>
      <c r="C54" s="80"/>
      <c r="D54" s="69" t="s">
        <v>217</v>
      </c>
      <c r="E54" s="105">
        <f>'Modello LA'!S54</f>
        <v>16574000.92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</row>
    <row r="55" spans="1:13" ht="14.25" x14ac:dyDescent="0.2">
      <c r="A55" s="70" t="s">
        <v>100</v>
      </c>
      <c r="B55" s="73"/>
      <c r="C55" s="73"/>
      <c r="D55" s="41" t="s">
        <v>26</v>
      </c>
      <c r="E55" s="106">
        <f>'Modello LA'!S55</f>
        <v>9789060.4900000002</v>
      </c>
      <c r="F55" s="103">
        <f>SUM(F56,F60)</f>
        <v>0</v>
      </c>
      <c r="G55" s="103">
        <f t="shared" ref="G55:M55" si="11">SUM(G56,G60)</f>
        <v>0</v>
      </c>
      <c r="H55" s="103">
        <f t="shared" si="11"/>
        <v>0</v>
      </c>
      <c r="I55" s="103">
        <f t="shared" si="11"/>
        <v>0</v>
      </c>
      <c r="J55" s="103">
        <f t="shared" si="11"/>
        <v>0</v>
      </c>
      <c r="K55" s="103">
        <f t="shared" si="11"/>
        <v>0</v>
      </c>
      <c r="L55" s="103">
        <f t="shared" si="11"/>
        <v>0</v>
      </c>
      <c r="M55" s="103">
        <f t="shared" si="11"/>
        <v>0</v>
      </c>
    </row>
    <row r="56" spans="1:13" x14ac:dyDescent="0.2">
      <c r="A56" s="78"/>
      <c r="B56" s="79" t="s">
        <v>101</v>
      </c>
      <c r="C56" s="80"/>
      <c r="D56" s="69" t="s">
        <v>102</v>
      </c>
      <c r="E56" s="106">
        <f>'Modello LA'!S56</f>
        <v>3790557.5799999996</v>
      </c>
      <c r="F56" s="104">
        <f>SUM(F57,F58,F59)</f>
        <v>0</v>
      </c>
      <c r="G56" s="104">
        <f t="shared" ref="G56:M56" si="12">SUM(G57,G58,G59)</f>
        <v>0</v>
      </c>
      <c r="H56" s="104">
        <f t="shared" si="12"/>
        <v>0</v>
      </c>
      <c r="I56" s="104">
        <f t="shared" si="12"/>
        <v>0</v>
      </c>
      <c r="J56" s="104">
        <f t="shared" si="12"/>
        <v>0</v>
      </c>
      <c r="K56" s="104">
        <f t="shared" si="12"/>
        <v>0</v>
      </c>
      <c r="L56" s="104">
        <f t="shared" si="12"/>
        <v>0</v>
      </c>
      <c r="M56" s="104">
        <f t="shared" si="12"/>
        <v>0</v>
      </c>
    </row>
    <row r="57" spans="1:13" ht="22.5" x14ac:dyDescent="0.2">
      <c r="A57" s="78"/>
      <c r="B57" s="79"/>
      <c r="C57" s="80" t="s">
        <v>223</v>
      </c>
      <c r="D57" s="94" t="s">
        <v>104</v>
      </c>
      <c r="E57" s="105">
        <f>'Modello LA'!S57</f>
        <v>2199171.6200000006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96">
        <v>0</v>
      </c>
    </row>
    <row r="58" spans="1:13" x14ac:dyDescent="0.2">
      <c r="A58" s="82"/>
      <c r="B58" s="79"/>
      <c r="C58" s="80" t="s">
        <v>224</v>
      </c>
      <c r="D58" s="94" t="s">
        <v>105</v>
      </c>
      <c r="E58" s="105">
        <f>'Modello LA'!S58</f>
        <v>1297296.49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96">
        <v>0</v>
      </c>
    </row>
    <row r="59" spans="1:13" x14ac:dyDescent="0.2">
      <c r="A59" s="82"/>
      <c r="B59" s="79"/>
      <c r="C59" s="80" t="s">
        <v>225</v>
      </c>
      <c r="D59" s="94" t="s">
        <v>209</v>
      </c>
      <c r="E59" s="105">
        <f>'Modello LA'!S59</f>
        <v>294089.47000000003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</row>
    <row r="60" spans="1:13" x14ac:dyDescent="0.2">
      <c r="A60" s="82"/>
      <c r="B60" s="79" t="s">
        <v>103</v>
      </c>
      <c r="C60" s="83"/>
      <c r="D60" s="69" t="s">
        <v>106</v>
      </c>
      <c r="E60" s="105">
        <f>'Modello LA'!S60</f>
        <v>5998502.910000002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</row>
    <row r="61" spans="1:13" ht="14.25" x14ac:dyDescent="0.2">
      <c r="A61" s="70" t="s">
        <v>107</v>
      </c>
      <c r="B61" s="73"/>
      <c r="C61" s="73"/>
      <c r="D61" s="41" t="s">
        <v>37</v>
      </c>
      <c r="E61" s="106">
        <f>'Modello LA'!S61</f>
        <v>56640684.960000001</v>
      </c>
      <c r="F61" s="103">
        <f>SUM(F62,F68,F74)</f>
        <v>457092.79000000004</v>
      </c>
      <c r="G61" s="103">
        <f t="shared" ref="G61:M61" si="13">SUM(G62,G68,G74)</f>
        <v>4213067.95</v>
      </c>
      <c r="H61" s="103">
        <f t="shared" si="13"/>
        <v>0</v>
      </c>
      <c r="I61" s="103">
        <f t="shared" si="13"/>
        <v>0</v>
      </c>
      <c r="J61" s="103">
        <f t="shared" si="13"/>
        <v>596323.81999999995</v>
      </c>
      <c r="K61" s="103">
        <f t="shared" si="13"/>
        <v>0</v>
      </c>
      <c r="L61" s="103">
        <f t="shared" si="13"/>
        <v>0</v>
      </c>
      <c r="M61" s="103">
        <f t="shared" si="13"/>
        <v>0</v>
      </c>
    </row>
    <row r="62" spans="1:13" x14ac:dyDescent="0.2">
      <c r="A62" s="78"/>
      <c r="B62" s="79" t="s">
        <v>108</v>
      </c>
      <c r="C62" s="80"/>
      <c r="D62" s="69" t="s">
        <v>109</v>
      </c>
      <c r="E62" s="106">
        <f>'Modello LA'!S62</f>
        <v>33570207.080000006</v>
      </c>
      <c r="F62" s="104">
        <f>SUM(F63:F67)</f>
        <v>340534.13</v>
      </c>
      <c r="G62" s="104">
        <f t="shared" ref="G62:M62" si="14">SUM(G63:G67)</f>
        <v>3103103.33</v>
      </c>
      <c r="H62" s="104">
        <f t="shared" si="14"/>
        <v>0</v>
      </c>
      <c r="I62" s="104">
        <f t="shared" si="14"/>
        <v>0</v>
      </c>
      <c r="J62" s="104">
        <f t="shared" si="14"/>
        <v>451357.48</v>
      </c>
      <c r="K62" s="104">
        <f t="shared" si="14"/>
        <v>0</v>
      </c>
      <c r="L62" s="104">
        <f t="shared" si="14"/>
        <v>0</v>
      </c>
      <c r="M62" s="104">
        <f t="shared" si="14"/>
        <v>0</v>
      </c>
    </row>
    <row r="63" spans="1:13" ht="22.5" x14ac:dyDescent="0.2">
      <c r="A63" s="81"/>
      <c r="B63" s="80"/>
      <c r="C63" s="80" t="s">
        <v>110</v>
      </c>
      <c r="D63" s="94" t="s">
        <v>111</v>
      </c>
      <c r="E63" s="105">
        <f>'Modello LA'!S63</f>
        <v>10315450.210000001</v>
      </c>
      <c r="F63" s="96">
        <v>34281.96</v>
      </c>
      <c r="G63" s="96">
        <v>312392.95</v>
      </c>
      <c r="H63" s="96">
        <v>0</v>
      </c>
      <c r="I63" s="96">
        <v>0</v>
      </c>
      <c r="J63" s="96">
        <v>98446.23</v>
      </c>
      <c r="K63" s="96">
        <v>0</v>
      </c>
      <c r="L63" s="96">
        <v>0</v>
      </c>
      <c r="M63" s="96">
        <v>0</v>
      </c>
    </row>
    <row r="64" spans="1:13" ht="22.5" x14ac:dyDescent="0.2">
      <c r="A64" s="81"/>
      <c r="B64" s="80"/>
      <c r="C64" s="80" t="s">
        <v>112</v>
      </c>
      <c r="D64" s="94" t="s">
        <v>202</v>
      </c>
      <c r="E64" s="105">
        <f>'Modello LA'!S64</f>
        <v>8225928.3499999996</v>
      </c>
      <c r="F64" s="96">
        <v>36567.42</v>
      </c>
      <c r="G64" s="96">
        <v>333219.15000000002</v>
      </c>
      <c r="H64" s="96">
        <v>0</v>
      </c>
      <c r="I64" s="96">
        <v>0</v>
      </c>
      <c r="J64" s="96">
        <v>98873.02</v>
      </c>
      <c r="K64" s="96">
        <v>0</v>
      </c>
      <c r="L64" s="96">
        <v>0</v>
      </c>
      <c r="M64" s="96">
        <v>0</v>
      </c>
    </row>
    <row r="65" spans="1:13" ht="22.5" x14ac:dyDescent="0.2">
      <c r="A65" s="81"/>
      <c r="B65" s="80"/>
      <c r="C65" s="80" t="s">
        <v>113</v>
      </c>
      <c r="D65" s="94" t="s">
        <v>200</v>
      </c>
      <c r="E65" s="105">
        <f>'Modello LA'!S65</f>
        <v>15028828.52</v>
      </c>
      <c r="F65" s="96">
        <v>269684.75</v>
      </c>
      <c r="G65" s="96">
        <v>2457491.23</v>
      </c>
      <c r="H65" s="96">
        <v>0</v>
      </c>
      <c r="I65" s="96">
        <v>0</v>
      </c>
      <c r="J65" s="96">
        <v>254038.23</v>
      </c>
      <c r="K65" s="96">
        <v>0</v>
      </c>
      <c r="L65" s="96">
        <v>0</v>
      </c>
      <c r="M65" s="96">
        <v>0</v>
      </c>
    </row>
    <row r="66" spans="1:13" ht="22.5" x14ac:dyDescent="0.2">
      <c r="A66" s="81"/>
      <c r="B66" s="80"/>
      <c r="C66" s="80" t="s">
        <v>114</v>
      </c>
      <c r="D66" s="94" t="s">
        <v>116</v>
      </c>
      <c r="E66" s="105">
        <f>'Modello LA'!S66</f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</row>
    <row r="67" spans="1:13" ht="22.5" x14ac:dyDescent="0.2">
      <c r="A67" s="81"/>
      <c r="B67" s="80"/>
      <c r="C67" s="80" t="s">
        <v>115</v>
      </c>
      <c r="D67" s="94" t="s">
        <v>198</v>
      </c>
      <c r="E67" s="105">
        <f>'Modello LA'!S67</f>
        <v>0</v>
      </c>
      <c r="F67" s="96">
        <v>0</v>
      </c>
      <c r="G67" s="96">
        <v>0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96">
        <v>0</v>
      </c>
    </row>
    <row r="68" spans="1:13" ht="24" x14ac:dyDescent="0.2">
      <c r="A68" s="78"/>
      <c r="B68" s="79" t="s">
        <v>117</v>
      </c>
      <c r="C68" s="80"/>
      <c r="D68" s="69" t="s">
        <v>118</v>
      </c>
      <c r="E68" s="106">
        <f>'Modello LA'!S68</f>
        <v>22270348.219999999</v>
      </c>
      <c r="F68" s="104">
        <f>SUM(F69,F70,F71,F72,F73)</f>
        <v>116558.66</v>
      </c>
      <c r="G68" s="104">
        <f t="shared" ref="G68:M68" si="15">SUM(G69,G70,G71,G72,G73)</f>
        <v>1062136.04</v>
      </c>
      <c r="H68" s="104">
        <f t="shared" si="15"/>
        <v>0</v>
      </c>
      <c r="I68" s="104">
        <f t="shared" si="15"/>
        <v>0</v>
      </c>
      <c r="J68" s="104">
        <f t="shared" si="15"/>
        <v>144966.34</v>
      </c>
      <c r="K68" s="104">
        <f t="shared" si="15"/>
        <v>0</v>
      </c>
      <c r="L68" s="104">
        <f t="shared" si="15"/>
        <v>0</v>
      </c>
      <c r="M68" s="104">
        <f t="shared" si="15"/>
        <v>0</v>
      </c>
    </row>
    <row r="69" spans="1:13" ht="22.5" x14ac:dyDescent="0.2">
      <c r="A69" s="81"/>
      <c r="B69" s="80"/>
      <c r="C69" s="80" t="s">
        <v>119</v>
      </c>
      <c r="D69" s="94" t="s">
        <v>120</v>
      </c>
      <c r="E69" s="105">
        <f>'Modello LA'!S69</f>
        <v>1489573.34</v>
      </c>
      <c r="F69" s="96">
        <v>6856.39</v>
      </c>
      <c r="G69" s="96">
        <v>62478.59</v>
      </c>
      <c r="H69" s="96">
        <v>0</v>
      </c>
      <c r="I69" s="96">
        <v>0</v>
      </c>
      <c r="J69" s="96">
        <v>24896.080000000002</v>
      </c>
      <c r="K69" s="96">
        <v>0</v>
      </c>
      <c r="L69" s="96">
        <v>0</v>
      </c>
      <c r="M69" s="96">
        <v>0</v>
      </c>
    </row>
    <row r="70" spans="1:13" ht="22.5" x14ac:dyDescent="0.2">
      <c r="A70" s="81"/>
      <c r="B70" s="80"/>
      <c r="C70" s="80" t="s">
        <v>121</v>
      </c>
      <c r="D70" s="94" t="s">
        <v>203</v>
      </c>
      <c r="E70" s="105">
        <f>'Modello LA'!S70</f>
        <v>5008381</v>
      </c>
      <c r="F70" s="96">
        <v>0</v>
      </c>
      <c r="G70" s="96">
        <v>0</v>
      </c>
      <c r="H70" s="96">
        <v>0</v>
      </c>
      <c r="I70" s="96">
        <v>0</v>
      </c>
      <c r="J70" s="96">
        <v>41114.1</v>
      </c>
      <c r="K70" s="96">
        <v>0</v>
      </c>
      <c r="L70" s="96">
        <v>0</v>
      </c>
      <c r="M70" s="96">
        <v>0</v>
      </c>
    </row>
    <row r="71" spans="1:13" ht="22.5" x14ac:dyDescent="0.2">
      <c r="A71" s="81"/>
      <c r="B71" s="80"/>
      <c r="C71" s="80" t="s">
        <v>122</v>
      </c>
      <c r="D71" s="94" t="s">
        <v>201</v>
      </c>
      <c r="E71" s="105">
        <f>'Modello LA'!S71</f>
        <v>15772393.880000001</v>
      </c>
      <c r="F71" s="96">
        <v>109702.27</v>
      </c>
      <c r="G71" s="96">
        <v>999657.45</v>
      </c>
      <c r="H71" s="96">
        <v>0</v>
      </c>
      <c r="I71" s="96">
        <v>0</v>
      </c>
      <c r="J71" s="96">
        <v>78956.160000000003</v>
      </c>
      <c r="K71" s="96">
        <v>0</v>
      </c>
      <c r="L71" s="96">
        <v>0</v>
      </c>
      <c r="M71" s="96">
        <v>0</v>
      </c>
    </row>
    <row r="72" spans="1:13" ht="22.5" x14ac:dyDescent="0.2">
      <c r="A72" s="81"/>
      <c r="B72" s="80"/>
      <c r="C72" s="80" t="s">
        <v>123</v>
      </c>
      <c r="D72" s="94" t="s">
        <v>125</v>
      </c>
      <c r="E72" s="105">
        <f>'Modello LA'!S72</f>
        <v>0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</row>
    <row r="73" spans="1:13" ht="22.5" x14ac:dyDescent="0.2">
      <c r="A73" s="81"/>
      <c r="B73" s="80"/>
      <c r="C73" s="80" t="s">
        <v>124</v>
      </c>
      <c r="D73" s="94" t="s">
        <v>199</v>
      </c>
      <c r="E73" s="105">
        <f>'Modello LA'!S73</f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</row>
    <row r="74" spans="1:13" x14ac:dyDescent="0.2">
      <c r="A74" s="78"/>
      <c r="B74" s="79" t="s">
        <v>226</v>
      </c>
      <c r="C74" s="80"/>
      <c r="D74" s="69" t="s">
        <v>227</v>
      </c>
      <c r="E74" s="105">
        <f>'Modello LA'!S74</f>
        <v>800129.65999999992</v>
      </c>
      <c r="F74" s="96">
        <v>0</v>
      </c>
      <c r="G74" s="96">
        <v>47828.58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</row>
    <row r="75" spans="1:13" ht="14.25" x14ac:dyDescent="0.2">
      <c r="A75" s="70" t="s">
        <v>126</v>
      </c>
      <c r="B75" s="73"/>
      <c r="C75" s="73"/>
      <c r="D75" s="41" t="s">
        <v>204</v>
      </c>
      <c r="E75" s="106">
        <f>'Modello LA'!S75</f>
        <v>23416395.269999996</v>
      </c>
      <c r="F75" s="103">
        <f>SUM(F76,F79,F80,F81,F82,F83)</f>
        <v>0</v>
      </c>
      <c r="G75" s="103">
        <f t="shared" ref="G75:M75" si="16">SUM(G76,G79,G80,G81,G82,G83)</f>
        <v>0</v>
      </c>
      <c r="H75" s="103">
        <f t="shared" si="16"/>
        <v>0</v>
      </c>
      <c r="I75" s="103">
        <f t="shared" si="16"/>
        <v>0</v>
      </c>
      <c r="J75" s="103">
        <f t="shared" si="16"/>
        <v>387809.87</v>
      </c>
      <c r="K75" s="103">
        <f t="shared" si="16"/>
        <v>0</v>
      </c>
      <c r="L75" s="103">
        <f t="shared" si="16"/>
        <v>0</v>
      </c>
      <c r="M75" s="103">
        <f t="shared" si="16"/>
        <v>0</v>
      </c>
    </row>
    <row r="76" spans="1:13" x14ac:dyDescent="0.2">
      <c r="A76" s="78"/>
      <c r="B76" s="79" t="s">
        <v>127</v>
      </c>
      <c r="C76" s="80"/>
      <c r="D76" s="69" t="s">
        <v>128</v>
      </c>
      <c r="E76" s="106">
        <f>'Modello LA'!S76</f>
        <v>4133345.4899999998</v>
      </c>
      <c r="F76" s="104">
        <f>SUM(F77,F78)</f>
        <v>0</v>
      </c>
      <c r="G76" s="104">
        <f t="shared" ref="G76:M76" si="17">SUM(G77,G78)</f>
        <v>0</v>
      </c>
      <c r="H76" s="104">
        <f t="shared" si="17"/>
        <v>0</v>
      </c>
      <c r="I76" s="104">
        <f t="shared" si="17"/>
        <v>0</v>
      </c>
      <c r="J76" s="104">
        <f t="shared" si="17"/>
        <v>63733.98</v>
      </c>
      <c r="K76" s="104">
        <f t="shared" si="17"/>
        <v>0</v>
      </c>
      <c r="L76" s="104">
        <f t="shared" si="17"/>
        <v>0</v>
      </c>
      <c r="M76" s="104">
        <f t="shared" si="17"/>
        <v>0</v>
      </c>
    </row>
    <row r="77" spans="1:13" x14ac:dyDescent="0.2">
      <c r="A77" s="81"/>
      <c r="B77" s="80"/>
      <c r="C77" s="80" t="s">
        <v>129</v>
      </c>
      <c r="D77" s="94" t="s">
        <v>27</v>
      </c>
      <c r="E77" s="105">
        <f>'Modello LA'!S77</f>
        <v>3974585.32</v>
      </c>
      <c r="F77" s="96">
        <v>0</v>
      </c>
      <c r="G77" s="96">
        <v>0</v>
      </c>
      <c r="H77" s="96">
        <v>0</v>
      </c>
      <c r="I77" s="96">
        <v>0</v>
      </c>
      <c r="J77" s="96">
        <v>63733.98</v>
      </c>
      <c r="K77" s="96">
        <v>0</v>
      </c>
      <c r="L77" s="96">
        <v>0</v>
      </c>
      <c r="M77" s="96">
        <v>0</v>
      </c>
    </row>
    <row r="78" spans="1:13" x14ac:dyDescent="0.2">
      <c r="A78" s="81"/>
      <c r="B78" s="80"/>
      <c r="C78" s="80" t="s">
        <v>130</v>
      </c>
      <c r="D78" s="94" t="s">
        <v>131</v>
      </c>
      <c r="E78" s="105">
        <f>'Modello LA'!S78</f>
        <v>158760.17000000001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</row>
    <row r="79" spans="1:13" ht="24" x14ac:dyDescent="0.2">
      <c r="A79" s="81"/>
      <c r="B79" s="79" t="s">
        <v>132</v>
      </c>
      <c r="C79" s="80"/>
      <c r="D79" s="69" t="s">
        <v>133</v>
      </c>
      <c r="E79" s="105">
        <f>'Modello LA'!S79</f>
        <v>4592631.4800000004</v>
      </c>
      <c r="F79" s="96">
        <v>0</v>
      </c>
      <c r="G79" s="96">
        <v>0</v>
      </c>
      <c r="H79" s="96">
        <v>0</v>
      </c>
      <c r="I79" s="96">
        <v>0</v>
      </c>
      <c r="J79" s="96">
        <v>36561.68</v>
      </c>
      <c r="K79" s="96">
        <v>0</v>
      </c>
      <c r="L79" s="96">
        <v>0</v>
      </c>
      <c r="M79" s="96">
        <v>0</v>
      </c>
    </row>
    <row r="80" spans="1:13" ht="24" x14ac:dyDescent="0.2">
      <c r="A80" s="78"/>
      <c r="B80" s="79" t="s">
        <v>134</v>
      </c>
      <c r="C80" s="80"/>
      <c r="D80" s="69" t="s">
        <v>135</v>
      </c>
      <c r="E80" s="105">
        <f>'Modello LA'!S80</f>
        <v>3199341.1300000008</v>
      </c>
      <c r="F80" s="96">
        <v>0</v>
      </c>
      <c r="G80" s="96">
        <v>0</v>
      </c>
      <c r="H80" s="96">
        <v>0</v>
      </c>
      <c r="I80" s="96">
        <v>0</v>
      </c>
      <c r="J80" s="96">
        <v>75968.62</v>
      </c>
      <c r="K80" s="96">
        <v>0</v>
      </c>
      <c r="L80" s="96">
        <v>0</v>
      </c>
      <c r="M80" s="96">
        <v>0</v>
      </c>
    </row>
    <row r="81" spans="1:13" ht="24" x14ac:dyDescent="0.2">
      <c r="A81" s="78"/>
      <c r="B81" s="79" t="s">
        <v>136</v>
      </c>
      <c r="C81" s="80"/>
      <c r="D81" s="69" t="s">
        <v>137</v>
      </c>
      <c r="E81" s="105">
        <f>'Modello LA'!S81</f>
        <v>6241374.4299999997</v>
      </c>
      <c r="F81" s="96">
        <v>0</v>
      </c>
      <c r="G81" s="96">
        <v>0</v>
      </c>
      <c r="H81" s="96">
        <v>0</v>
      </c>
      <c r="I81" s="96">
        <v>0</v>
      </c>
      <c r="J81" s="96">
        <v>81801.429999999993</v>
      </c>
      <c r="K81" s="96">
        <v>0</v>
      </c>
      <c r="L81" s="96">
        <v>0</v>
      </c>
      <c r="M81" s="96">
        <v>0</v>
      </c>
    </row>
    <row r="82" spans="1:13" ht="24" x14ac:dyDescent="0.2">
      <c r="A82" s="78"/>
      <c r="B82" s="79" t="s">
        <v>138</v>
      </c>
      <c r="C82" s="80"/>
      <c r="D82" s="69" t="s">
        <v>139</v>
      </c>
      <c r="E82" s="105">
        <f>'Modello LA'!S82</f>
        <v>3843395.9699999997</v>
      </c>
      <c r="F82" s="96">
        <v>0</v>
      </c>
      <c r="G82" s="96">
        <v>0</v>
      </c>
      <c r="H82" s="96">
        <v>0</v>
      </c>
      <c r="I82" s="96">
        <v>0</v>
      </c>
      <c r="J82" s="96">
        <v>96027.75</v>
      </c>
      <c r="K82" s="96">
        <v>0</v>
      </c>
      <c r="L82" s="96">
        <v>0</v>
      </c>
      <c r="M82" s="96">
        <v>0</v>
      </c>
    </row>
    <row r="83" spans="1:13" ht="24" x14ac:dyDescent="0.2">
      <c r="A83" s="78"/>
      <c r="B83" s="79" t="s">
        <v>140</v>
      </c>
      <c r="C83" s="80"/>
      <c r="D83" s="69" t="s">
        <v>141</v>
      </c>
      <c r="E83" s="105">
        <f>'Modello LA'!S83</f>
        <v>1406306.7700000003</v>
      </c>
      <c r="F83" s="96">
        <v>0</v>
      </c>
      <c r="G83" s="96">
        <v>0</v>
      </c>
      <c r="H83" s="96">
        <v>0</v>
      </c>
      <c r="I83" s="96">
        <v>0</v>
      </c>
      <c r="J83" s="96">
        <v>33716.410000000003</v>
      </c>
      <c r="K83" s="96">
        <v>0</v>
      </c>
      <c r="L83" s="96">
        <v>0</v>
      </c>
      <c r="M83" s="96">
        <v>0</v>
      </c>
    </row>
    <row r="84" spans="1:13" ht="14.25" x14ac:dyDescent="0.2">
      <c r="A84" s="70" t="s">
        <v>142</v>
      </c>
      <c r="B84" s="73"/>
      <c r="C84" s="73"/>
      <c r="D84" s="41" t="s">
        <v>205</v>
      </c>
      <c r="E84" s="106">
        <f>'Modello LA'!S84</f>
        <v>8343366.9699999997</v>
      </c>
      <c r="F84" s="103">
        <f>SUM(F85,F86,F87,F88,F89)</f>
        <v>0</v>
      </c>
      <c r="G84" s="103">
        <f t="shared" ref="G84:M84" si="18">SUM(G85,G86,G87,G88,G89)</f>
        <v>0</v>
      </c>
      <c r="H84" s="103">
        <f t="shared" si="18"/>
        <v>0</v>
      </c>
      <c r="I84" s="103">
        <f t="shared" si="18"/>
        <v>0</v>
      </c>
      <c r="J84" s="103">
        <f t="shared" si="18"/>
        <v>10214.5</v>
      </c>
      <c r="K84" s="103">
        <f t="shared" si="18"/>
        <v>0</v>
      </c>
      <c r="L84" s="103">
        <f t="shared" si="18"/>
        <v>0</v>
      </c>
      <c r="M84" s="103">
        <f t="shared" si="18"/>
        <v>0</v>
      </c>
    </row>
    <row r="85" spans="1:13" ht="24" x14ac:dyDescent="0.2">
      <c r="A85" s="78"/>
      <c r="B85" s="79" t="s">
        <v>143</v>
      </c>
      <c r="C85" s="80"/>
      <c r="D85" s="69" t="s">
        <v>144</v>
      </c>
      <c r="E85" s="105">
        <f>'Modello LA'!S85</f>
        <v>1821373.2599999995</v>
      </c>
      <c r="F85" s="96">
        <v>0</v>
      </c>
      <c r="G85" s="96">
        <v>0</v>
      </c>
      <c r="H85" s="96">
        <v>0</v>
      </c>
      <c r="I85" s="96">
        <v>0</v>
      </c>
      <c r="J85" s="96">
        <v>9531.64</v>
      </c>
      <c r="K85" s="96">
        <v>0</v>
      </c>
      <c r="L85" s="96">
        <v>0</v>
      </c>
      <c r="M85" s="96">
        <v>0</v>
      </c>
    </row>
    <row r="86" spans="1:13" x14ac:dyDescent="0.2">
      <c r="A86" s="78"/>
      <c r="B86" s="79" t="s">
        <v>145</v>
      </c>
      <c r="C86" s="80"/>
      <c r="D86" s="69" t="s">
        <v>146</v>
      </c>
      <c r="E86" s="105">
        <f>'Modello LA'!S86</f>
        <v>2008721.74</v>
      </c>
      <c r="F86" s="96">
        <v>0</v>
      </c>
      <c r="G86" s="96">
        <v>0</v>
      </c>
      <c r="H86" s="96">
        <v>0</v>
      </c>
      <c r="I86" s="96">
        <v>0</v>
      </c>
      <c r="J86" s="96">
        <v>682.86</v>
      </c>
      <c r="K86" s="96">
        <v>0</v>
      </c>
      <c r="L86" s="96">
        <v>0</v>
      </c>
      <c r="M86" s="96">
        <v>0</v>
      </c>
    </row>
    <row r="87" spans="1:13" ht="24" x14ac:dyDescent="0.2">
      <c r="A87" s="78"/>
      <c r="B87" s="79" t="s">
        <v>147</v>
      </c>
      <c r="C87" s="80"/>
      <c r="D87" s="69" t="s">
        <v>148</v>
      </c>
      <c r="E87" s="105">
        <f>'Modello LA'!S87</f>
        <v>33489.119999999995</v>
      </c>
      <c r="F87" s="96">
        <v>0</v>
      </c>
      <c r="G87" s="96">
        <v>0</v>
      </c>
      <c r="H87" s="96">
        <v>0</v>
      </c>
      <c r="I87" s="96">
        <v>0</v>
      </c>
      <c r="J87" s="96">
        <v>0</v>
      </c>
      <c r="K87" s="96">
        <v>0</v>
      </c>
      <c r="L87" s="96">
        <v>0</v>
      </c>
      <c r="M87" s="96">
        <v>0</v>
      </c>
    </row>
    <row r="88" spans="1:13" ht="24" x14ac:dyDescent="0.2">
      <c r="A88" s="78"/>
      <c r="B88" s="79" t="s">
        <v>149</v>
      </c>
      <c r="C88" s="80"/>
      <c r="D88" s="69" t="s">
        <v>150</v>
      </c>
      <c r="E88" s="105">
        <f>'Modello LA'!S88</f>
        <v>4445701.71</v>
      </c>
      <c r="F88" s="96">
        <v>0</v>
      </c>
      <c r="G88" s="96">
        <v>0</v>
      </c>
      <c r="H88" s="96">
        <v>0</v>
      </c>
      <c r="I88" s="96">
        <v>0</v>
      </c>
      <c r="J88" s="96">
        <v>0</v>
      </c>
      <c r="K88" s="96">
        <v>0</v>
      </c>
      <c r="L88" s="96">
        <v>0</v>
      </c>
      <c r="M88" s="96">
        <v>0</v>
      </c>
    </row>
    <row r="89" spans="1:13" ht="24" x14ac:dyDescent="0.2">
      <c r="A89" s="78"/>
      <c r="B89" s="79" t="s">
        <v>151</v>
      </c>
      <c r="C89" s="80"/>
      <c r="D89" s="69" t="s">
        <v>152</v>
      </c>
      <c r="E89" s="105">
        <f>'Modello LA'!S89</f>
        <v>34081.139999999992</v>
      </c>
      <c r="F89" s="96">
        <v>0</v>
      </c>
      <c r="G89" s="96">
        <v>0</v>
      </c>
      <c r="H89" s="96">
        <v>0</v>
      </c>
      <c r="I89" s="96">
        <v>0</v>
      </c>
      <c r="J89" s="96">
        <v>0</v>
      </c>
      <c r="K89" s="96">
        <v>0</v>
      </c>
      <c r="L89" s="96">
        <v>0</v>
      </c>
      <c r="M89" s="96">
        <v>0</v>
      </c>
    </row>
    <row r="90" spans="1:13" ht="14.25" x14ac:dyDescent="0.2">
      <c r="A90" s="70" t="s">
        <v>153</v>
      </c>
      <c r="B90" s="73"/>
      <c r="C90" s="73"/>
      <c r="D90" s="41" t="s">
        <v>206</v>
      </c>
      <c r="E90" s="106">
        <f>'Modello LA'!S90</f>
        <v>13831800.149999997</v>
      </c>
      <c r="F90" s="103">
        <f>SUM(F91,F92,F93,F94,F95,F96)</f>
        <v>0</v>
      </c>
      <c r="G90" s="103">
        <f t="shared" ref="G90:M90" si="19">SUM(G91,G92,G93,G94,G95,G96)</f>
        <v>0</v>
      </c>
      <c r="H90" s="103">
        <f t="shared" si="19"/>
        <v>0</v>
      </c>
      <c r="I90" s="103">
        <f t="shared" si="19"/>
        <v>0</v>
      </c>
      <c r="J90" s="103">
        <f t="shared" si="19"/>
        <v>75044.040000000008</v>
      </c>
      <c r="K90" s="103">
        <f t="shared" si="19"/>
        <v>0</v>
      </c>
      <c r="L90" s="103">
        <f t="shared" si="19"/>
        <v>0</v>
      </c>
      <c r="M90" s="103">
        <f t="shared" si="19"/>
        <v>0</v>
      </c>
    </row>
    <row r="91" spans="1:13" x14ac:dyDescent="0.2">
      <c r="A91" s="81"/>
      <c r="B91" s="79" t="s">
        <v>154</v>
      </c>
      <c r="C91" s="80"/>
      <c r="D91" s="69" t="s">
        <v>156</v>
      </c>
      <c r="E91" s="105">
        <f>'Modello LA'!S91</f>
        <v>2552493.6999999997</v>
      </c>
      <c r="F91" s="96">
        <v>0</v>
      </c>
      <c r="G91" s="96">
        <v>0</v>
      </c>
      <c r="H91" s="96">
        <v>0</v>
      </c>
      <c r="I91" s="96">
        <v>0</v>
      </c>
      <c r="J91" s="96">
        <v>20912.71</v>
      </c>
      <c r="K91" s="96">
        <v>0</v>
      </c>
      <c r="L91" s="96">
        <v>0</v>
      </c>
      <c r="M91" s="96">
        <v>0</v>
      </c>
    </row>
    <row r="92" spans="1:13" x14ac:dyDescent="0.2">
      <c r="A92" s="81"/>
      <c r="B92" s="79" t="s">
        <v>155</v>
      </c>
      <c r="C92" s="80"/>
      <c r="D92" s="69" t="s">
        <v>158</v>
      </c>
      <c r="E92" s="105">
        <f>'Modello LA'!S92</f>
        <v>3722188.4200000004</v>
      </c>
      <c r="F92" s="96">
        <v>0</v>
      </c>
      <c r="G92" s="96">
        <v>0</v>
      </c>
      <c r="H92" s="96">
        <v>0</v>
      </c>
      <c r="I92" s="96">
        <v>0</v>
      </c>
      <c r="J92" s="96">
        <v>39122.410000000003</v>
      </c>
      <c r="K92" s="96">
        <v>0</v>
      </c>
      <c r="L92" s="96">
        <v>0</v>
      </c>
      <c r="M92" s="96">
        <v>0</v>
      </c>
    </row>
    <row r="93" spans="1:13" ht="24" x14ac:dyDescent="0.2">
      <c r="A93" s="81"/>
      <c r="B93" s="79" t="s">
        <v>157</v>
      </c>
      <c r="C93" s="80"/>
      <c r="D93" s="69" t="s">
        <v>160</v>
      </c>
      <c r="E93" s="105">
        <f>'Modello LA'!S93</f>
        <v>63036.37</v>
      </c>
      <c r="F93" s="96">
        <v>0</v>
      </c>
      <c r="G93" s="96">
        <v>0</v>
      </c>
      <c r="H93" s="96">
        <v>0</v>
      </c>
      <c r="I93" s="96">
        <v>0</v>
      </c>
      <c r="J93" s="96">
        <v>497.92</v>
      </c>
      <c r="K93" s="96">
        <v>0</v>
      </c>
      <c r="L93" s="96">
        <v>0</v>
      </c>
      <c r="M93" s="96">
        <v>0</v>
      </c>
    </row>
    <row r="94" spans="1:13" x14ac:dyDescent="0.2">
      <c r="A94" s="81"/>
      <c r="B94" s="79" t="s">
        <v>159</v>
      </c>
      <c r="C94" s="80"/>
      <c r="D94" s="69" t="s">
        <v>162</v>
      </c>
      <c r="E94" s="105">
        <f>'Modello LA'!S94</f>
        <v>5772909.6100000013</v>
      </c>
      <c r="F94" s="96">
        <v>0</v>
      </c>
      <c r="G94" s="96">
        <v>0</v>
      </c>
      <c r="H94" s="96">
        <v>0</v>
      </c>
      <c r="I94" s="96">
        <v>0</v>
      </c>
      <c r="J94" s="96">
        <v>9531.7899999999991</v>
      </c>
      <c r="K94" s="96">
        <v>0</v>
      </c>
      <c r="L94" s="96">
        <v>0</v>
      </c>
      <c r="M94" s="96">
        <v>0</v>
      </c>
    </row>
    <row r="95" spans="1:13" ht="24" x14ac:dyDescent="0.2">
      <c r="A95" s="81"/>
      <c r="B95" s="79" t="s">
        <v>161</v>
      </c>
      <c r="C95" s="80"/>
      <c r="D95" s="69" t="s">
        <v>164</v>
      </c>
      <c r="E95" s="105">
        <f>'Modello LA'!S95</f>
        <v>1683382.1</v>
      </c>
      <c r="F95" s="96">
        <v>0</v>
      </c>
      <c r="G95" s="96">
        <v>0</v>
      </c>
      <c r="H95" s="96">
        <v>0</v>
      </c>
      <c r="I95" s="96">
        <v>0</v>
      </c>
      <c r="J95" s="96">
        <v>4979.21</v>
      </c>
      <c r="K95" s="96">
        <v>0</v>
      </c>
      <c r="L95" s="96">
        <v>0</v>
      </c>
      <c r="M95" s="96">
        <v>0</v>
      </c>
    </row>
    <row r="96" spans="1:13" ht="24" x14ac:dyDescent="0.2">
      <c r="A96" s="81"/>
      <c r="B96" s="79" t="s">
        <v>163</v>
      </c>
      <c r="C96" s="80"/>
      <c r="D96" s="69" t="s">
        <v>165</v>
      </c>
      <c r="E96" s="105">
        <f>'Modello LA'!S96</f>
        <v>37789.949999999997</v>
      </c>
      <c r="F96" s="96">
        <v>0</v>
      </c>
      <c r="G96" s="96">
        <v>0</v>
      </c>
      <c r="H96" s="96">
        <v>0</v>
      </c>
      <c r="I96" s="96">
        <v>0</v>
      </c>
      <c r="J96" s="96">
        <v>0</v>
      </c>
      <c r="K96" s="96">
        <v>0</v>
      </c>
      <c r="L96" s="96">
        <v>0</v>
      </c>
      <c r="M96" s="96">
        <v>0</v>
      </c>
    </row>
    <row r="97" spans="1:20" ht="14.25" x14ac:dyDescent="0.2">
      <c r="A97" s="71" t="s">
        <v>166</v>
      </c>
      <c r="B97" s="83"/>
      <c r="C97" s="83"/>
      <c r="D97" s="41" t="s">
        <v>28</v>
      </c>
      <c r="E97" s="105">
        <f>'Modello LA'!S97</f>
        <v>325126.26</v>
      </c>
      <c r="F97" s="96">
        <v>59562.34</v>
      </c>
      <c r="G97" s="96">
        <v>51523.73</v>
      </c>
      <c r="H97" s="96">
        <v>0</v>
      </c>
      <c r="I97" s="96">
        <v>0</v>
      </c>
      <c r="J97" s="96">
        <v>0</v>
      </c>
      <c r="K97" s="96">
        <v>0</v>
      </c>
      <c r="L97" s="96">
        <v>0</v>
      </c>
      <c r="M97" s="96">
        <v>0</v>
      </c>
    </row>
    <row r="98" spans="1:20" ht="14.25" x14ac:dyDescent="0.2">
      <c r="A98" s="71" t="s">
        <v>167</v>
      </c>
      <c r="B98" s="83"/>
      <c r="C98" s="83"/>
      <c r="D98" s="41" t="s">
        <v>35</v>
      </c>
      <c r="E98" s="105">
        <f>'Modello LA'!S98</f>
        <v>2365243.3299999996</v>
      </c>
      <c r="F98" s="96">
        <v>0</v>
      </c>
      <c r="G98" s="96">
        <v>0</v>
      </c>
      <c r="H98" s="96">
        <v>0</v>
      </c>
      <c r="I98" s="96">
        <v>0</v>
      </c>
      <c r="J98" s="96">
        <v>68659.14</v>
      </c>
      <c r="K98" s="96">
        <v>0</v>
      </c>
      <c r="L98" s="96">
        <v>0</v>
      </c>
      <c r="M98" s="96">
        <v>0</v>
      </c>
    </row>
    <row r="99" spans="1:20" s="36" customFormat="1" ht="22.5" customHeight="1" x14ac:dyDescent="0.2">
      <c r="A99" s="91">
        <v>29999</v>
      </c>
      <c r="B99" s="87"/>
      <c r="C99" s="86"/>
      <c r="D99" s="92" t="s">
        <v>31</v>
      </c>
      <c r="E99" s="107">
        <f>'Modello LA'!S99</f>
        <v>212082247.65999997</v>
      </c>
      <c r="F99" s="107">
        <f>SUM(F29,F46,F47,F48,F49,F55,F61,F75,F84,F90,F97,F98)</f>
        <v>1240878.8300000003</v>
      </c>
      <c r="G99" s="107">
        <f t="shared" ref="G99:M99" si="20">SUM(G29,G46,G47,G48,G49,G55,G61,G75,G84,G90,G97,G98)</f>
        <v>6357525.1500000004</v>
      </c>
      <c r="H99" s="107">
        <f t="shared" si="20"/>
        <v>0</v>
      </c>
      <c r="I99" s="107">
        <f t="shared" si="20"/>
        <v>0</v>
      </c>
      <c r="J99" s="107">
        <f t="shared" si="20"/>
        <v>1138051.3699999999</v>
      </c>
      <c r="K99" s="107">
        <f t="shared" si="20"/>
        <v>0</v>
      </c>
      <c r="L99" s="107">
        <f t="shared" si="20"/>
        <v>0</v>
      </c>
      <c r="M99" s="107">
        <f t="shared" si="20"/>
        <v>0</v>
      </c>
      <c r="N99" s="53"/>
      <c r="O99" s="53"/>
      <c r="P99" s="53"/>
      <c r="Q99" s="53"/>
      <c r="R99" s="53"/>
      <c r="S99" s="53"/>
      <c r="T99" s="85"/>
    </row>
    <row r="100" spans="1:20" ht="16.5" customHeight="1" x14ac:dyDescent="0.2">
      <c r="A100" s="142" t="s">
        <v>32</v>
      </c>
      <c r="B100" s="142"/>
      <c r="C100" s="142"/>
      <c r="D100" s="142"/>
      <c r="E100" s="142"/>
      <c r="F100" s="142"/>
      <c r="G100" s="142"/>
      <c r="H100" s="142"/>
      <c r="I100" s="142"/>
      <c r="J100" s="141"/>
      <c r="K100" s="141"/>
      <c r="L100" s="141"/>
      <c r="M100" s="59"/>
    </row>
    <row r="101" spans="1:20" ht="14.25" x14ac:dyDescent="0.2">
      <c r="A101" s="70" t="s">
        <v>168</v>
      </c>
      <c r="B101" s="73"/>
      <c r="C101" s="73"/>
      <c r="D101" s="41" t="s">
        <v>16</v>
      </c>
      <c r="E101" s="106">
        <f>'Modello LA'!S101</f>
        <v>13825464.790000001</v>
      </c>
      <c r="F101" s="103">
        <f>SUM(F102,F105)</f>
        <v>0</v>
      </c>
      <c r="G101" s="103">
        <f t="shared" ref="G101:M101" si="21">SUM(G102,G105)</f>
        <v>0</v>
      </c>
      <c r="H101" s="103">
        <f t="shared" si="21"/>
        <v>0</v>
      </c>
      <c r="I101" s="103">
        <f t="shared" si="21"/>
        <v>0</v>
      </c>
      <c r="J101" s="103">
        <f t="shared" si="21"/>
        <v>0</v>
      </c>
      <c r="K101" s="103">
        <f t="shared" si="21"/>
        <v>0</v>
      </c>
      <c r="L101" s="103">
        <f t="shared" si="21"/>
        <v>0</v>
      </c>
      <c r="M101" s="103">
        <f t="shared" si="21"/>
        <v>0</v>
      </c>
    </row>
    <row r="102" spans="1:20" x14ac:dyDescent="0.2">
      <c r="A102" s="78"/>
      <c r="B102" s="79" t="s">
        <v>169</v>
      </c>
      <c r="C102" s="80"/>
      <c r="D102" s="69" t="s">
        <v>170</v>
      </c>
      <c r="E102" s="106">
        <f>'Modello LA'!S102</f>
        <v>11336817.550000001</v>
      </c>
      <c r="F102" s="104">
        <f>SUM(F103:F104)</f>
        <v>0</v>
      </c>
      <c r="G102" s="104">
        <f t="shared" ref="G102:M102" si="22">SUM(G103:G104)</f>
        <v>0</v>
      </c>
      <c r="H102" s="104">
        <f t="shared" si="22"/>
        <v>0</v>
      </c>
      <c r="I102" s="104">
        <f t="shared" si="22"/>
        <v>0</v>
      </c>
      <c r="J102" s="104">
        <f t="shared" si="22"/>
        <v>0</v>
      </c>
      <c r="K102" s="104">
        <f t="shared" si="22"/>
        <v>0</v>
      </c>
      <c r="L102" s="104">
        <f t="shared" si="22"/>
        <v>0</v>
      </c>
      <c r="M102" s="104">
        <f t="shared" si="22"/>
        <v>0</v>
      </c>
    </row>
    <row r="103" spans="1:20" x14ac:dyDescent="0.2">
      <c r="A103" s="82"/>
      <c r="B103" s="79"/>
      <c r="C103" s="80" t="s">
        <v>228</v>
      </c>
      <c r="D103" s="94" t="s">
        <v>230</v>
      </c>
      <c r="E103" s="99">
        <f>'Modello LA'!S103</f>
        <v>8087884.0899999999</v>
      </c>
      <c r="F103" s="96">
        <v>0</v>
      </c>
      <c r="G103" s="96">
        <v>0</v>
      </c>
      <c r="H103" s="96">
        <v>0</v>
      </c>
      <c r="I103" s="96">
        <v>0</v>
      </c>
      <c r="J103" s="96">
        <v>0</v>
      </c>
      <c r="K103" s="96">
        <v>0</v>
      </c>
      <c r="L103" s="96">
        <v>0</v>
      </c>
      <c r="M103" s="96">
        <v>0</v>
      </c>
    </row>
    <row r="104" spans="1:20" x14ac:dyDescent="0.2">
      <c r="A104" s="82"/>
      <c r="B104" s="79"/>
      <c r="C104" s="80" t="s">
        <v>229</v>
      </c>
      <c r="D104" s="94" t="s">
        <v>231</v>
      </c>
      <c r="E104" s="99">
        <f>'Modello LA'!S104</f>
        <v>3248933.4599999995</v>
      </c>
      <c r="F104" s="96">
        <v>0</v>
      </c>
      <c r="G104" s="96">
        <v>0</v>
      </c>
      <c r="H104" s="96">
        <v>0</v>
      </c>
      <c r="I104" s="96">
        <v>0</v>
      </c>
      <c r="J104" s="96">
        <v>0</v>
      </c>
      <c r="K104" s="96">
        <v>0</v>
      </c>
      <c r="L104" s="96">
        <v>0</v>
      </c>
      <c r="M104" s="96">
        <v>0</v>
      </c>
    </row>
    <row r="105" spans="1:20" ht="24" x14ac:dyDescent="0.2">
      <c r="A105" s="82"/>
      <c r="B105" s="79" t="s">
        <v>171</v>
      </c>
      <c r="C105" s="80"/>
      <c r="D105" s="69" t="s">
        <v>232</v>
      </c>
      <c r="E105" s="99">
        <f>'Modello LA'!S105</f>
        <v>2488647.2399999998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96">
        <v>0</v>
      </c>
      <c r="M105" s="96">
        <v>0</v>
      </c>
    </row>
    <row r="106" spans="1:20" ht="14.25" x14ac:dyDescent="0.2">
      <c r="A106" s="70" t="s">
        <v>172</v>
      </c>
      <c r="B106" s="73"/>
      <c r="C106" s="73"/>
      <c r="D106" s="41" t="s">
        <v>17</v>
      </c>
      <c r="E106" s="106">
        <f>'Modello LA'!S106</f>
        <v>143791714.44999999</v>
      </c>
      <c r="F106" s="103">
        <f>SUM(F107,F108,F109,F110,F111)</f>
        <v>924301.89</v>
      </c>
      <c r="G106" s="103">
        <f t="shared" ref="G106:M106" si="23">SUM(G107,G108,G109,G110,G111)</f>
        <v>14407209.199999999</v>
      </c>
      <c r="H106" s="103">
        <f t="shared" si="23"/>
        <v>0</v>
      </c>
      <c r="I106" s="103">
        <f t="shared" si="23"/>
        <v>0</v>
      </c>
      <c r="J106" s="103">
        <f t="shared" si="23"/>
        <v>0</v>
      </c>
      <c r="K106" s="103">
        <f t="shared" si="23"/>
        <v>0</v>
      </c>
      <c r="L106" s="103">
        <f t="shared" si="23"/>
        <v>0</v>
      </c>
      <c r="M106" s="103">
        <f t="shared" si="23"/>
        <v>0</v>
      </c>
    </row>
    <row r="107" spans="1:20" x14ac:dyDescent="0.2">
      <c r="A107" s="82"/>
      <c r="B107" s="79" t="s">
        <v>173</v>
      </c>
      <c r="C107" s="80"/>
      <c r="D107" s="69" t="s">
        <v>193</v>
      </c>
      <c r="E107" s="99">
        <f>'Modello LA'!S107</f>
        <v>12050222.07</v>
      </c>
      <c r="F107" s="96">
        <v>7364.7</v>
      </c>
      <c r="G107" s="96">
        <v>114794.58</v>
      </c>
      <c r="H107" s="96">
        <v>0</v>
      </c>
      <c r="I107" s="96">
        <v>0</v>
      </c>
      <c r="J107" s="96">
        <v>0</v>
      </c>
      <c r="K107" s="96">
        <v>0</v>
      </c>
      <c r="L107" s="96">
        <v>0</v>
      </c>
      <c r="M107" s="96">
        <v>0</v>
      </c>
    </row>
    <row r="108" spans="1:20" x14ac:dyDescent="0.2">
      <c r="A108" s="82"/>
      <c r="B108" s="79" t="s">
        <v>174</v>
      </c>
      <c r="C108" s="80"/>
      <c r="D108" s="69" t="s">
        <v>194</v>
      </c>
      <c r="E108" s="99">
        <f>'Modello LA'!S108</f>
        <v>4615862.0299999993</v>
      </c>
      <c r="F108" s="96">
        <v>39040.67</v>
      </c>
      <c r="G108" s="96">
        <v>608531.93000000005</v>
      </c>
      <c r="H108" s="96">
        <v>0</v>
      </c>
      <c r="I108" s="96">
        <v>0</v>
      </c>
      <c r="J108" s="96">
        <v>0</v>
      </c>
      <c r="K108" s="96">
        <v>0</v>
      </c>
      <c r="L108" s="96">
        <v>0</v>
      </c>
      <c r="M108" s="96">
        <v>0</v>
      </c>
    </row>
    <row r="109" spans="1:20" x14ac:dyDescent="0.2">
      <c r="A109" s="82"/>
      <c r="B109" s="79" t="s">
        <v>176</v>
      </c>
      <c r="C109" s="80"/>
      <c r="D109" s="69" t="s">
        <v>175</v>
      </c>
      <c r="E109" s="99">
        <f>'Modello LA'!S109</f>
        <v>127125630.34999998</v>
      </c>
      <c r="F109" s="96">
        <v>877896.52</v>
      </c>
      <c r="G109" s="96">
        <v>13683882.689999999</v>
      </c>
      <c r="H109" s="96">
        <v>0</v>
      </c>
      <c r="I109" s="96">
        <v>0</v>
      </c>
      <c r="J109" s="96">
        <v>0</v>
      </c>
      <c r="K109" s="96">
        <v>0</v>
      </c>
      <c r="L109" s="96">
        <v>0</v>
      </c>
      <c r="M109" s="96">
        <v>0</v>
      </c>
    </row>
    <row r="110" spans="1:20" x14ac:dyDescent="0.2">
      <c r="A110" s="82"/>
      <c r="B110" s="79" t="s">
        <v>178</v>
      </c>
      <c r="C110" s="80"/>
      <c r="D110" s="69" t="s">
        <v>177</v>
      </c>
      <c r="E110" s="99">
        <f>'Modello LA'!S110</f>
        <v>0</v>
      </c>
      <c r="F110" s="96">
        <v>0</v>
      </c>
      <c r="G110" s="96">
        <v>0</v>
      </c>
      <c r="H110" s="96">
        <v>0</v>
      </c>
      <c r="I110" s="96">
        <v>0</v>
      </c>
      <c r="J110" s="96">
        <v>0</v>
      </c>
      <c r="K110" s="96">
        <v>0</v>
      </c>
      <c r="L110" s="96">
        <v>0</v>
      </c>
      <c r="M110" s="96">
        <v>0</v>
      </c>
    </row>
    <row r="111" spans="1:20" x14ac:dyDescent="0.2">
      <c r="A111" s="82"/>
      <c r="B111" s="79" t="s">
        <v>192</v>
      </c>
      <c r="C111" s="80"/>
      <c r="D111" s="69" t="s">
        <v>210</v>
      </c>
      <c r="E111" s="99">
        <f>'Modello LA'!S111</f>
        <v>0</v>
      </c>
      <c r="F111" s="96">
        <v>0</v>
      </c>
      <c r="G111" s="96">
        <v>0</v>
      </c>
      <c r="H111" s="96">
        <v>0</v>
      </c>
      <c r="I111" s="96">
        <v>0</v>
      </c>
      <c r="J111" s="96">
        <v>0</v>
      </c>
      <c r="K111" s="96">
        <v>0</v>
      </c>
      <c r="L111" s="96">
        <v>0</v>
      </c>
      <c r="M111" s="96">
        <v>0</v>
      </c>
    </row>
    <row r="112" spans="1:20" ht="14.25" x14ac:dyDescent="0.2">
      <c r="A112" s="71" t="s">
        <v>179</v>
      </c>
      <c r="B112" s="83"/>
      <c r="C112" s="83"/>
      <c r="D112" s="41" t="s">
        <v>18</v>
      </c>
      <c r="E112" s="99">
        <f>'Modello LA'!S112</f>
        <v>613814.86999999988</v>
      </c>
      <c r="F112" s="96">
        <v>0</v>
      </c>
      <c r="G112" s="96">
        <v>0</v>
      </c>
      <c r="H112" s="96">
        <v>0</v>
      </c>
      <c r="I112" s="96">
        <v>0</v>
      </c>
      <c r="J112" s="96">
        <v>0</v>
      </c>
      <c r="K112" s="96">
        <v>0</v>
      </c>
      <c r="L112" s="96">
        <v>0</v>
      </c>
      <c r="M112" s="96">
        <v>0</v>
      </c>
    </row>
    <row r="113" spans="1:20" ht="14.25" x14ac:dyDescent="0.2">
      <c r="A113" s="71" t="s">
        <v>180</v>
      </c>
      <c r="B113" s="83"/>
      <c r="C113" s="83"/>
      <c r="D113" s="41" t="s">
        <v>19</v>
      </c>
      <c r="E113" s="99">
        <f>'Modello LA'!S113</f>
        <v>2844130.08</v>
      </c>
      <c r="F113" s="96">
        <v>2310.8200000000002</v>
      </c>
      <c r="G113" s="96">
        <v>36018.270000000004</v>
      </c>
      <c r="H113" s="96">
        <v>0</v>
      </c>
      <c r="I113" s="96">
        <v>0</v>
      </c>
      <c r="J113" s="96">
        <v>0</v>
      </c>
      <c r="K113" s="96">
        <v>0</v>
      </c>
      <c r="L113" s="96">
        <v>0</v>
      </c>
      <c r="M113" s="96">
        <v>0</v>
      </c>
    </row>
    <row r="114" spans="1:20" ht="14.25" x14ac:dyDescent="0.2">
      <c r="A114" s="71" t="s">
        <v>181</v>
      </c>
      <c r="B114" s="83"/>
      <c r="C114" s="83"/>
      <c r="D114" s="41" t="s">
        <v>36</v>
      </c>
      <c r="E114" s="99">
        <f>'Modello LA'!S114</f>
        <v>1999772.52</v>
      </c>
      <c r="F114" s="96">
        <v>0</v>
      </c>
      <c r="G114" s="96">
        <v>111600.02</v>
      </c>
      <c r="H114" s="96">
        <v>0</v>
      </c>
      <c r="I114" s="96">
        <v>0</v>
      </c>
      <c r="J114" s="96">
        <v>0</v>
      </c>
      <c r="K114" s="96">
        <v>0</v>
      </c>
      <c r="L114" s="96">
        <v>0</v>
      </c>
      <c r="M114" s="96">
        <v>0</v>
      </c>
    </row>
    <row r="115" spans="1:20" ht="14.25" x14ac:dyDescent="0.2">
      <c r="A115" s="71" t="s">
        <v>182</v>
      </c>
      <c r="B115" s="83"/>
      <c r="C115" s="83"/>
      <c r="D115" s="41" t="s">
        <v>233</v>
      </c>
      <c r="E115" s="99">
        <f>'Modello LA'!S115</f>
        <v>3008276.2399999998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96">
        <v>0</v>
      </c>
      <c r="M115" s="96">
        <v>0</v>
      </c>
    </row>
    <row r="116" spans="1:20" ht="14.25" x14ac:dyDescent="0.2">
      <c r="A116" s="71" t="s">
        <v>183</v>
      </c>
      <c r="B116" s="83"/>
      <c r="C116" s="83"/>
      <c r="D116" s="41" t="s">
        <v>207</v>
      </c>
      <c r="E116" s="99">
        <f>'Modello LA'!S116</f>
        <v>245130.56</v>
      </c>
      <c r="F116" s="96">
        <v>0</v>
      </c>
      <c r="G116" s="96">
        <v>0</v>
      </c>
      <c r="H116" s="96">
        <v>0</v>
      </c>
      <c r="I116" s="96">
        <v>0</v>
      </c>
      <c r="J116" s="96">
        <v>0</v>
      </c>
      <c r="K116" s="96">
        <v>0</v>
      </c>
      <c r="L116" s="96">
        <v>0</v>
      </c>
      <c r="M116" s="96">
        <v>0</v>
      </c>
    </row>
    <row r="117" spans="1:20" ht="14.25" x14ac:dyDescent="0.2">
      <c r="A117" s="71" t="s">
        <v>234</v>
      </c>
      <c r="B117" s="83"/>
      <c r="C117" s="83"/>
      <c r="D117" s="41" t="s">
        <v>184</v>
      </c>
      <c r="E117" s="99">
        <f>'Modello LA'!S117</f>
        <v>89.77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96">
        <v>0</v>
      </c>
      <c r="M117" s="96">
        <v>0</v>
      </c>
    </row>
    <row r="118" spans="1:20" s="36" customFormat="1" ht="22.5" customHeight="1" x14ac:dyDescent="0.2">
      <c r="A118" s="91">
        <v>39999</v>
      </c>
      <c r="B118" s="87"/>
      <c r="C118" s="86"/>
      <c r="D118" s="92" t="s">
        <v>33</v>
      </c>
      <c r="E118" s="107">
        <f>'Modello LA'!S118</f>
        <v>166328393.28000003</v>
      </c>
      <c r="F118" s="107">
        <f>SUM(F101,F106,F112,F113,F114,F115,F116,F117)</f>
        <v>926612.71</v>
      </c>
      <c r="G118" s="107">
        <f t="shared" ref="G118:M118" si="24">SUM(G101,G106,G112,G113,G114,G115,G116,G117)</f>
        <v>14554827.489999998</v>
      </c>
      <c r="H118" s="107">
        <f t="shared" si="24"/>
        <v>0</v>
      </c>
      <c r="I118" s="107">
        <f t="shared" si="24"/>
        <v>0</v>
      </c>
      <c r="J118" s="107">
        <f t="shared" si="24"/>
        <v>0</v>
      </c>
      <c r="K118" s="107">
        <f t="shared" si="24"/>
        <v>0</v>
      </c>
      <c r="L118" s="107">
        <f t="shared" si="24"/>
        <v>0</v>
      </c>
      <c r="M118" s="107">
        <f t="shared" si="24"/>
        <v>0</v>
      </c>
      <c r="N118" s="53"/>
      <c r="O118" s="53"/>
      <c r="P118" s="53"/>
      <c r="Q118" s="53"/>
      <c r="R118" s="53"/>
      <c r="S118" s="53"/>
      <c r="T118" s="85"/>
    </row>
    <row r="119" spans="1:20" s="58" customFormat="1" ht="15.75" x14ac:dyDescent="0.2">
      <c r="A119" s="42" t="s">
        <v>237</v>
      </c>
      <c r="B119" s="47"/>
      <c r="C119" s="47"/>
      <c r="D119" s="60" t="s">
        <v>236</v>
      </c>
      <c r="E119" s="107">
        <f>'Modello LA'!S119</f>
        <v>0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96">
        <v>0</v>
      </c>
      <c r="M119" s="96">
        <v>6211.38</v>
      </c>
      <c r="N119" s="53"/>
      <c r="O119" s="53"/>
      <c r="P119" s="53"/>
      <c r="Q119" s="53"/>
      <c r="R119" s="53"/>
      <c r="S119" s="53"/>
    </row>
    <row r="120" spans="1:20" s="36" customFormat="1" ht="22.5" customHeight="1" x14ac:dyDescent="0.2">
      <c r="A120" s="91">
        <v>49999</v>
      </c>
      <c r="B120" s="87"/>
      <c r="C120" s="86"/>
      <c r="D120" s="93" t="s">
        <v>34</v>
      </c>
      <c r="E120" s="107">
        <f>'Modello LA'!S120</f>
        <v>394139498.5</v>
      </c>
      <c r="F120" s="107">
        <f>SUM(F27,F99,F118,F119)</f>
        <v>2167491.54</v>
      </c>
      <c r="G120" s="107">
        <f t="shared" ref="G120:M120" si="25">SUM(G27,G99,G118,G119)</f>
        <v>20912352.640000001</v>
      </c>
      <c r="H120" s="107">
        <f t="shared" si="25"/>
        <v>0</v>
      </c>
      <c r="I120" s="107">
        <f t="shared" si="25"/>
        <v>0</v>
      </c>
      <c r="J120" s="107">
        <f t="shared" si="25"/>
        <v>1422633.48</v>
      </c>
      <c r="K120" s="107">
        <f t="shared" si="25"/>
        <v>0</v>
      </c>
      <c r="L120" s="107">
        <f t="shared" si="25"/>
        <v>0</v>
      </c>
      <c r="M120" s="107">
        <f t="shared" si="25"/>
        <v>6211.38</v>
      </c>
      <c r="N120" s="53"/>
      <c r="O120" s="53"/>
      <c r="P120" s="53"/>
      <c r="Q120" s="53"/>
      <c r="R120" s="53"/>
      <c r="S120" s="98"/>
      <c r="T120" s="85"/>
    </row>
  </sheetData>
  <sheetProtection algorithmName="SHA-512" hashValue="Xz75xwQFE9n+tZHmebsSM3PQ2MgJxJD46naYaN8CkSlpJwx9PZR7ZtaXkLCJTJTCm9a2+o45iVPb8YhhBPH9Eg==" saltValue="5MYKt57rsyIpCRw+GYa/yw==" spinCount="100000" sheet="1" objects="1" scenarios="1"/>
  <mergeCells count="17"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  <mergeCell ref="D1:M1"/>
    <mergeCell ref="M7:M8"/>
    <mergeCell ref="A9:L9"/>
    <mergeCell ref="K7:K8"/>
    <mergeCell ref="E7:E8"/>
    <mergeCell ref="A2:E2"/>
    <mergeCell ref="G7:G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 xr:uid="{00000000-0002-0000-0100-000000000000}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 xr:uid="{00000000-0002-0000-0100-000001000000}">
      <formula1>6</formula1>
    </dataValidation>
    <dataValidation type="whole" allowBlank="1" showInputMessage="1" showErrorMessage="1" errorTitle="LA - Valore immesso non valido" error="Anno non compatibile con il modello LA." sqref="M4" xr:uid="{00000000-0002-0000-0100-000002000000}">
      <formula1>2023</formula1>
      <formula2>2023</formula2>
    </dataValidation>
    <dataValidation type="whole" operator="equal" allowBlank="1" showInputMessage="1" showErrorMessage="1" errorTitle="LA - Valore immesso non valido" error="Il codice della Regione Lazio non è corretto (valore atteso =120)." sqref="B4" xr:uid="{00000000-0002-0000-0100-000003000000}">
      <formula1>120</formula1>
    </dataValidation>
  </dataValidations>
  <pageMargins left="3.937007874015748E-2" right="3.937007874015748E-2" top="0.43307086614173229" bottom="0.19685039370078741" header="0.15748031496062992" footer="0.15748031496062992"/>
  <pageSetup paperSize="9" scale="56" firstPageNumber="127" orientation="landscape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20"/>
  <sheetViews>
    <sheetView zoomScale="75" zoomScaleNormal="75" workbookViewId="0">
      <selection activeCell="A4" sqref="A4:A5"/>
    </sheetView>
  </sheetViews>
  <sheetFormatPr defaultColWidth="8.85546875" defaultRowHeight="12.75" x14ac:dyDescent="0.2"/>
  <cols>
    <col min="1" max="1" width="8.140625" style="1" customWidth="1"/>
    <col min="2" max="2" width="56.42578125" style="1" bestFit="1" customWidth="1"/>
    <col min="3" max="3" width="19.85546875" style="1" customWidth="1"/>
    <col min="4" max="4" width="9.140625" style="1"/>
    <col min="5" max="5" width="36.5703125" style="1" customWidth="1"/>
    <col min="6" max="6" width="19.85546875" style="1" customWidth="1"/>
    <col min="7" max="7" width="9.140625" style="1"/>
    <col min="8" max="8" width="36.5703125" style="1" customWidth="1"/>
    <col min="9" max="9" width="19.85546875" style="1" customWidth="1"/>
    <col min="10" max="256" width="9.140625" style="1"/>
    <col min="257" max="257" width="4.42578125" style="1" customWidth="1"/>
    <col min="258" max="258" width="82" style="1" customWidth="1"/>
    <col min="259" max="259" width="19.140625" style="1" customWidth="1"/>
    <col min="260" max="512" width="9.140625" style="1"/>
    <col min="513" max="513" width="4.42578125" style="1" customWidth="1"/>
    <col min="514" max="514" width="82" style="1" customWidth="1"/>
    <col min="515" max="515" width="19.140625" style="1" customWidth="1"/>
    <col min="516" max="768" width="9.140625" style="1"/>
    <col min="769" max="769" width="4.42578125" style="1" customWidth="1"/>
    <col min="770" max="770" width="82" style="1" customWidth="1"/>
    <col min="771" max="771" width="19.140625" style="1" customWidth="1"/>
    <col min="772" max="1024" width="9.140625" style="1"/>
    <col min="1025" max="1025" width="4.42578125" style="1" customWidth="1"/>
    <col min="1026" max="1026" width="82" style="1" customWidth="1"/>
    <col min="1027" max="1027" width="19.140625" style="1" customWidth="1"/>
    <col min="1028" max="1280" width="9.140625" style="1"/>
    <col min="1281" max="1281" width="4.42578125" style="1" customWidth="1"/>
    <col min="1282" max="1282" width="82" style="1" customWidth="1"/>
    <col min="1283" max="1283" width="19.140625" style="1" customWidth="1"/>
    <col min="1284" max="1536" width="9.140625" style="1"/>
    <col min="1537" max="1537" width="4.42578125" style="1" customWidth="1"/>
    <col min="1538" max="1538" width="82" style="1" customWidth="1"/>
    <col min="1539" max="1539" width="19.140625" style="1" customWidth="1"/>
    <col min="1540" max="1792" width="9.140625" style="1"/>
    <col min="1793" max="1793" width="4.42578125" style="1" customWidth="1"/>
    <col min="1794" max="1794" width="82" style="1" customWidth="1"/>
    <col min="1795" max="1795" width="19.140625" style="1" customWidth="1"/>
    <col min="1796" max="2048" width="9.140625" style="1"/>
    <col min="2049" max="2049" width="4.42578125" style="1" customWidth="1"/>
    <col min="2050" max="2050" width="82" style="1" customWidth="1"/>
    <col min="2051" max="2051" width="19.140625" style="1" customWidth="1"/>
    <col min="2052" max="2304" width="9.140625" style="1"/>
    <col min="2305" max="2305" width="4.42578125" style="1" customWidth="1"/>
    <col min="2306" max="2306" width="82" style="1" customWidth="1"/>
    <col min="2307" max="2307" width="19.140625" style="1" customWidth="1"/>
    <col min="2308" max="2560" width="9.140625" style="1"/>
    <col min="2561" max="2561" width="4.42578125" style="1" customWidth="1"/>
    <col min="2562" max="2562" width="82" style="1" customWidth="1"/>
    <col min="2563" max="2563" width="19.140625" style="1" customWidth="1"/>
    <col min="2564" max="2816" width="9.140625" style="1"/>
    <col min="2817" max="2817" width="4.42578125" style="1" customWidth="1"/>
    <col min="2818" max="2818" width="82" style="1" customWidth="1"/>
    <col min="2819" max="2819" width="19.140625" style="1" customWidth="1"/>
    <col min="2820" max="3072" width="9.140625" style="1"/>
    <col min="3073" max="3073" width="4.42578125" style="1" customWidth="1"/>
    <col min="3074" max="3074" width="82" style="1" customWidth="1"/>
    <col min="3075" max="3075" width="19.140625" style="1" customWidth="1"/>
    <col min="3076" max="3328" width="9.140625" style="1"/>
    <col min="3329" max="3329" width="4.42578125" style="1" customWidth="1"/>
    <col min="3330" max="3330" width="82" style="1" customWidth="1"/>
    <col min="3331" max="3331" width="19.140625" style="1" customWidth="1"/>
    <col min="3332" max="3584" width="9.140625" style="1"/>
    <col min="3585" max="3585" width="4.42578125" style="1" customWidth="1"/>
    <col min="3586" max="3586" width="82" style="1" customWidth="1"/>
    <col min="3587" max="3587" width="19.140625" style="1" customWidth="1"/>
    <col min="3588" max="3840" width="9.140625" style="1"/>
    <col min="3841" max="3841" width="4.42578125" style="1" customWidth="1"/>
    <col min="3842" max="3842" width="82" style="1" customWidth="1"/>
    <col min="3843" max="3843" width="19.140625" style="1" customWidth="1"/>
    <col min="3844" max="4096" width="9.140625" style="1"/>
    <col min="4097" max="4097" width="4.42578125" style="1" customWidth="1"/>
    <col min="4098" max="4098" width="82" style="1" customWidth="1"/>
    <col min="4099" max="4099" width="19.140625" style="1" customWidth="1"/>
    <col min="4100" max="4352" width="9.140625" style="1"/>
    <col min="4353" max="4353" width="4.42578125" style="1" customWidth="1"/>
    <col min="4354" max="4354" width="82" style="1" customWidth="1"/>
    <col min="4355" max="4355" width="19.140625" style="1" customWidth="1"/>
    <col min="4356" max="4608" width="9.140625" style="1"/>
    <col min="4609" max="4609" width="4.42578125" style="1" customWidth="1"/>
    <col min="4610" max="4610" width="82" style="1" customWidth="1"/>
    <col min="4611" max="4611" width="19.140625" style="1" customWidth="1"/>
    <col min="4612" max="4864" width="9.140625" style="1"/>
    <col min="4865" max="4865" width="4.42578125" style="1" customWidth="1"/>
    <col min="4866" max="4866" width="82" style="1" customWidth="1"/>
    <col min="4867" max="4867" width="19.140625" style="1" customWidth="1"/>
    <col min="4868" max="5120" width="9.140625" style="1"/>
    <col min="5121" max="5121" width="4.42578125" style="1" customWidth="1"/>
    <col min="5122" max="5122" width="82" style="1" customWidth="1"/>
    <col min="5123" max="5123" width="19.140625" style="1" customWidth="1"/>
    <col min="5124" max="5376" width="9.140625" style="1"/>
    <col min="5377" max="5377" width="4.42578125" style="1" customWidth="1"/>
    <col min="5378" max="5378" width="82" style="1" customWidth="1"/>
    <col min="5379" max="5379" width="19.140625" style="1" customWidth="1"/>
    <col min="5380" max="5632" width="9.140625" style="1"/>
    <col min="5633" max="5633" width="4.42578125" style="1" customWidth="1"/>
    <col min="5634" max="5634" width="82" style="1" customWidth="1"/>
    <col min="5635" max="5635" width="19.140625" style="1" customWidth="1"/>
    <col min="5636" max="5888" width="9.140625" style="1"/>
    <col min="5889" max="5889" width="4.42578125" style="1" customWidth="1"/>
    <col min="5890" max="5890" width="82" style="1" customWidth="1"/>
    <col min="5891" max="5891" width="19.140625" style="1" customWidth="1"/>
    <col min="5892" max="6144" width="9.140625" style="1"/>
    <col min="6145" max="6145" width="4.42578125" style="1" customWidth="1"/>
    <col min="6146" max="6146" width="82" style="1" customWidth="1"/>
    <col min="6147" max="6147" width="19.140625" style="1" customWidth="1"/>
    <col min="6148" max="6400" width="9.140625" style="1"/>
    <col min="6401" max="6401" width="4.42578125" style="1" customWidth="1"/>
    <col min="6402" max="6402" width="82" style="1" customWidth="1"/>
    <col min="6403" max="6403" width="19.140625" style="1" customWidth="1"/>
    <col min="6404" max="6656" width="9.140625" style="1"/>
    <col min="6657" max="6657" width="4.42578125" style="1" customWidth="1"/>
    <col min="6658" max="6658" width="82" style="1" customWidth="1"/>
    <col min="6659" max="6659" width="19.140625" style="1" customWidth="1"/>
    <col min="6660" max="6912" width="9.140625" style="1"/>
    <col min="6913" max="6913" width="4.42578125" style="1" customWidth="1"/>
    <col min="6914" max="6914" width="82" style="1" customWidth="1"/>
    <col min="6915" max="6915" width="19.140625" style="1" customWidth="1"/>
    <col min="6916" max="7168" width="9.140625" style="1"/>
    <col min="7169" max="7169" width="4.42578125" style="1" customWidth="1"/>
    <col min="7170" max="7170" width="82" style="1" customWidth="1"/>
    <col min="7171" max="7171" width="19.140625" style="1" customWidth="1"/>
    <col min="7172" max="7424" width="9.140625" style="1"/>
    <col min="7425" max="7425" width="4.42578125" style="1" customWidth="1"/>
    <col min="7426" max="7426" width="82" style="1" customWidth="1"/>
    <col min="7427" max="7427" width="19.140625" style="1" customWidth="1"/>
    <col min="7428" max="7680" width="9.140625" style="1"/>
    <col min="7681" max="7681" width="4.42578125" style="1" customWidth="1"/>
    <col min="7682" max="7682" width="82" style="1" customWidth="1"/>
    <col min="7683" max="7683" width="19.140625" style="1" customWidth="1"/>
    <col min="7684" max="7936" width="9.140625" style="1"/>
    <col min="7937" max="7937" width="4.42578125" style="1" customWidth="1"/>
    <col min="7938" max="7938" width="82" style="1" customWidth="1"/>
    <col min="7939" max="7939" width="19.140625" style="1" customWidth="1"/>
    <col min="7940" max="8192" width="9.140625" style="1"/>
    <col min="8193" max="8193" width="4.42578125" style="1" customWidth="1"/>
    <col min="8194" max="8194" width="82" style="1" customWidth="1"/>
    <col min="8195" max="8195" width="19.140625" style="1" customWidth="1"/>
    <col min="8196" max="8448" width="9.140625" style="1"/>
    <col min="8449" max="8449" width="4.42578125" style="1" customWidth="1"/>
    <col min="8450" max="8450" width="82" style="1" customWidth="1"/>
    <col min="8451" max="8451" width="19.140625" style="1" customWidth="1"/>
    <col min="8452" max="8704" width="9.140625" style="1"/>
    <col min="8705" max="8705" width="4.42578125" style="1" customWidth="1"/>
    <col min="8706" max="8706" width="82" style="1" customWidth="1"/>
    <col min="8707" max="8707" width="19.140625" style="1" customWidth="1"/>
    <col min="8708" max="8960" width="9.140625" style="1"/>
    <col min="8961" max="8961" width="4.42578125" style="1" customWidth="1"/>
    <col min="8962" max="8962" width="82" style="1" customWidth="1"/>
    <col min="8963" max="8963" width="19.140625" style="1" customWidth="1"/>
    <col min="8964" max="9216" width="9.140625" style="1"/>
    <col min="9217" max="9217" width="4.42578125" style="1" customWidth="1"/>
    <col min="9218" max="9218" width="82" style="1" customWidth="1"/>
    <col min="9219" max="9219" width="19.140625" style="1" customWidth="1"/>
    <col min="9220" max="9472" width="9.140625" style="1"/>
    <col min="9473" max="9473" width="4.42578125" style="1" customWidth="1"/>
    <col min="9474" max="9474" width="82" style="1" customWidth="1"/>
    <col min="9475" max="9475" width="19.140625" style="1" customWidth="1"/>
    <col min="9476" max="9728" width="9.140625" style="1"/>
    <col min="9729" max="9729" width="4.42578125" style="1" customWidth="1"/>
    <col min="9730" max="9730" width="82" style="1" customWidth="1"/>
    <col min="9731" max="9731" width="19.140625" style="1" customWidth="1"/>
    <col min="9732" max="9984" width="9.140625" style="1"/>
    <col min="9985" max="9985" width="4.42578125" style="1" customWidth="1"/>
    <col min="9986" max="9986" width="82" style="1" customWidth="1"/>
    <col min="9987" max="9987" width="19.140625" style="1" customWidth="1"/>
    <col min="9988" max="10240" width="9.140625" style="1"/>
    <col min="10241" max="10241" width="4.42578125" style="1" customWidth="1"/>
    <col min="10242" max="10242" width="82" style="1" customWidth="1"/>
    <col min="10243" max="10243" width="19.140625" style="1" customWidth="1"/>
    <col min="10244" max="10496" width="9.140625" style="1"/>
    <col min="10497" max="10497" width="4.42578125" style="1" customWidth="1"/>
    <col min="10498" max="10498" width="82" style="1" customWidth="1"/>
    <col min="10499" max="10499" width="19.140625" style="1" customWidth="1"/>
    <col min="10500" max="10752" width="9.140625" style="1"/>
    <col min="10753" max="10753" width="4.42578125" style="1" customWidth="1"/>
    <col min="10754" max="10754" width="82" style="1" customWidth="1"/>
    <col min="10755" max="10755" width="19.140625" style="1" customWidth="1"/>
    <col min="10756" max="11008" width="9.140625" style="1"/>
    <col min="11009" max="11009" width="4.42578125" style="1" customWidth="1"/>
    <col min="11010" max="11010" width="82" style="1" customWidth="1"/>
    <col min="11011" max="11011" width="19.140625" style="1" customWidth="1"/>
    <col min="11012" max="11264" width="9.140625" style="1"/>
    <col min="11265" max="11265" width="4.42578125" style="1" customWidth="1"/>
    <col min="11266" max="11266" width="82" style="1" customWidth="1"/>
    <col min="11267" max="11267" width="19.140625" style="1" customWidth="1"/>
    <col min="11268" max="11520" width="9.140625" style="1"/>
    <col min="11521" max="11521" width="4.42578125" style="1" customWidth="1"/>
    <col min="11522" max="11522" width="82" style="1" customWidth="1"/>
    <col min="11523" max="11523" width="19.140625" style="1" customWidth="1"/>
    <col min="11524" max="11776" width="9.140625" style="1"/>
    <col min="11777" max="11777" width="4.42578125" style="1" customWidth="1"/>
    <col min="11778" max="11778" width="82" style="1" customWidth="1"/>
    <col min="11779" max="11779" width="19.140625" style="1" customWidth="1"/>
    <col min="11780" max="12032" width="9.140625" style="1"/>
    <col min="12033" max="12033" width="4.42578125" style="1" customWidth="1"/>
    <col min="12034" max="12034" width="82" style="1" customWidth="1"/>
    <col min="12035" max="12035" width="19.140625" style="1" customWidth="1"/>
    <col min="12036" max="12288" width="9.140625" style="1"/>
    <col min="12289" max="12289" width="4.42578125" style="1" customWidth="1"/>
    <col min="12290" max="12290" width="82" style="1" customWidth="1"/>
    <col min="12291" max="12291" width="19.140625" style="1" customWidth="1"/>
    <col min="12292" max="12544" width="9.140625" style="1"/>
    <col min="12545" max="12545" width="4.42578125" style="1" customWidth="1"/>
    <col min="12546" max="12546" width="82" style="1" customWidth="1"/>
    <col min="12547" max="12547" width="19.140625" style="1" customWidth="1"/>
    <col min="12548" max="12800" width="9.140625" style="1"/>
    <col min="12801" max="12801" width="4.42578125" style="1" customWidth="1"/>
    <col min="12802" max="12802" width="82" style="1" customWidth="1"/>
    <col min="12803" max="12803" width="19.140625" style="1" customWidth="1"/>
    <col min="12804" max="13056" width="9.140625" style="1"/>
    <col min="13057" max="13057" width="4.42578125" style="1" customWidth="1"/>
    <col min="13058" max="13058" width="82" style="1" customWidth="1"/>
    <col min="13059" max="13059" width="19.140625" style="1" customWidth="1"/>
    <col min="13060" max="13312" width="9.140625" style="1"/>
    <col min="13313" max="13313" width="4.42578125" style="1" customWidth="1"/>
    <col min="13314" max="13314" width="82" style="1" customWidth="1"/>
    <col min="13315" max="13315" width="19.140625" style="1" customWidth="1"/>
    <col min="13316" max="13568" width="9.140625" style="1"/>
    <col min="13569" max="13569" width="4.42578125" style="1" customWidth="1"/>
    <col min="13570" max="13570" width="82" style="1" customWidth="1"/>
    <col min="13571" max="13571" width="19.140625" style="1" customWidth="1"/>
    <col min="13572" max="13824" width="9.140625" style="1"/>
    <col min="13825" max="13825" width="4.42578125" style="1" customWidth="1"/>
    <col min="13826" max="13826" width="82" style="1" customWidth="1"/>
    <col min="13827" max="13827" width="19.140625" style="1" customWidth="1"/>
    <col min="13828" max="14080" width="9.140625" style="1"/>
    <col min="14081" max="14081" width="4.42578125" style="1" customWidth="1"/>
    <col min="14082" max="14082" width="82" style="1" customWidth="1"/>
    <col min="14083" max="14083" width="19.140625" style="1" customWidth="1"/>
    <col min="14084" max="14336" width="9.140625" style="1"/>
    <col min="14337" max="14337" width="4.42578125" style="1" customWidth="1"/>
    <col min="14338" max="14338" width="82" style="1" customWidth="1"/>
    <col min="14339" max="14339" width="19.140625" style="1" customWidth="1"/>
    <col min="14340" max="14592" width="9.140625" style="1"/>
    <col min="14593" max="14593" width="4.42578125" style="1" customWidth="1"/>
    <col min="14594" max="14594" width="82" style="1" customWidth="1"/>
    <col min="14595" max="14595" width="19.140625" style="1" customWidth="1"/>
    <col min="14596" max="14848" width="9.140625" style="1"/>
    <col min="14849" max="14849" width="4.42578125" style="1" customWidth="1"/>
    <col min="14850" max="14850" width="82" style="1" customWidth="1"/>
    <col min="14851" max="14851" width="19.140625" style="1" customWidth="1"/>
    <col min="14852" max="15104" width="9.140625" style="1"/>
    <col min="15105" max="15105" width="4.42578125" style="1" customWidth="1"/>
    <col min="15106" max="15106" width="82" style="1" customWidth="1"/>
    <col min="15107" max="15107" width="19.140625" style="1" customWidth="1"/>
    <col min="15108" max="15360" width="9.140625" style="1"/>
    <col min="15361" max="15361" width="4.42578125" style="1" customWidth="1"/>
    <col min="15362" max="15362" width="82" style="1" customWidth="1"/>
    <col min="15363" max="15363" width="19.140625" style="1" customWidth="1"/>
    <col min="15364" max="15616" width="9.140625" style="1"/>
    <col min="15617" max="15617" width="4.42578125" style="1" customWidth="1"/>
    <col min="15618" max="15618" width="82" style="1" customWidth="1"/>
    <col min="15619" max="15619" width="19.140625" style="1" customWidth="1"/>
    <col min="15620" max="15872" width="9.140625" style="1"/>
    <col min="15873" max="15873" width="4.42578125" style="1" customWidth="1"/>
    <col min="15874" max="15874" width="82" style="1" customWidth="1"/>
    <col min="15875" max="15875" width="19.140625" style="1" customWidth="1"/>
    <col min="15876" max="16128" width="9.140625" style="1"/>
    <col min="16129" max="16129" width="4.42578125" style="1" customWidth="1"/>
    <col min="16130" max="16130" width="82" style="1" customWidth="1"/>
    <col min="16131" max="16131" width="19.140625" style="1" customWidth="1"/>
    <col min="16132" max="16383" width="9.140625" style="1"/>
    <col min="16384" max="16384" width="9.140625" style="1" customWidth="1"/>
  </cols>
  <sheetData>
    <row r="1" spans="1:9" ht="19.7" customHeight="1" thickBot="1" x14ac:dyDescent="0.35">
      <c r="A1" s="95"/>
    </row>
    <row r="2" spans="1:9" s="2" customFormat="1" ht="41.45" customHeight="1" thickBot="1" x14ac:dyDescent="0.25">
      <c r="A2" s="168" t="s">
        <v>249</v>
      </c>
      <c r="B2" s="169"/>
      <c r="C2" s="169"/>
      <c r="D2" s="169"/>
      <c r="E2" s="169"/>
      <c r="F2" s="169"/>
      <c r="G2" s="169"/>
      <c r="H2" s="169"/>
      <c r="I2" s="170"/>
    </row>
    <row r="3" spans="1:9" ht="28.5" customHeight="1" thickBot="1" x14ac:dyDescent="0.25"/>
    <row r="4" spans="1:9" s="3" customFormat="1" ht="64.5" customHeight="1" thickBot="1" x14ac:dyDescent="0.25">
      <c r="A4" s="171">
        <v>19999</v>
      </c>
      <c r="B4" s="173" t="s">
        <v>221</v>
      </c>
      <c r="C4" s="50" t="s">
        <v>235</v>
      </c>
      <c r="D4" s="171">
        <v>29999</v>
      </c>
      <c r="E4" s="173" t="s">
        <v>31</v>
      </c>
      <c r="F4" s="50" t="s">
        <v>235</v>
      </c>
      <c r="G4" s="171">
        <v>39999</v>
      </c>
      <c r="H4" s="173" t="s">
        <v>33</v>
      </c>
      <c r="I4" s="50" t="s">
        <v>235</v>
      </c>
    </row>
    <row r="5" spans="1:9" ht="24" customHeight="1" thickBot="1" x14ac:dyDescent="0.25">
      <c r="A5" s="172"/>
      <c r="B5" s="174"/>
      <c r="C5" s="108">
        <f>'Allegato 3.a'!K27</f>
        <v>0</v>
      </c>
      <c r="D5" s="172"/>
      <c r="E5" s="174"/>
      <c r="F5" s="108">
        <f>'Allegato 3.a'!K99</f>
        <v>0</v>
      </c>
      <c r="G5" s="172"/>
      <c r="H5" s="174"/>
      <c r="I5" s="108">
        <f>'Allegato 3.a'!K118</f>
        <v>0</v>
      </c>
    </row>
    <row r="6" spans="1:9" ht="12.75" customHeight="1" x14ac:dyDescent="0.2">
      <c r="B6" s="4"/>
      <c r="C6" s="4"/>
      <c r="E6" s="4"/>
      <c r="F6" s="4"/>
      <c r="H6" s="4"/>
      <c r="I6" s="4"/>
    </row>
    <row r="7" spans="1:9" ht="12.75" customHeight="1" x14ac:dyDescent="0.2">
      <c r="B7" s="4"/>
      <c r="C7" s="4"/>
      <c r="E7" s="4"/>
      <c r="F7" s="4"/>
      <c r="H7" s="4"/>
      <c r="I7" s="4"/>
    </row>
    <row r="8" spans="1:9" ht="12.75" customHeight="1" x14ac:dyDescent="0.2">
      <c r="B8" s="4"/>
      <c r="C8" s="4"/>
      <c r="E8" s="4"/>
      <c r="F8" s="4"/>
      <c r="H8" s="4"/>
      <c r="I8" s="4"/>
    </row>
    <row r="9" spans="1:9" ht="12.75" customHeight="1" x14ac:dyDescent="0.2">
      <c r="B9" s="4"/>
      <c r="C9" s="4"/>
      <c r="E9" s="4"/>
      <c r="F9" s="4"/>
      <c r="H9" s="4"/>
      <c r="I9" s="4"/>
    </row>
    <row r="10" spans="1:9" x14ac:dyDescent="0.2">
      <c r="B10" s="4"/>
      <c r="C10" s="4"/>
      <c r="E10" s="4"/>
      <c r="F10" s="4"/>
      <c r="H10" s="4"/>
      <c r="I10" s="4"/>
    </row>
    <row r="11" spans="1:9" ht="12.75" customHeight="1" x14ac:dyDescent="0.2">
      <c r="B11" s="4"/>
      <c r="C11" s="4"/>
      <c r="E11" s="4"/>
      <c r="F11" s="4"/>
      <c r="H11" s="4"/>
      <c r="I11" s="4"/>
    </row>
    <row r="12" spans="1:9" ht="12.75" customHeight="1" x14ac:dyDescent="0.2">
      <c r="B12" s="5"/>
      <c r="C12" s="4"/>
      <c r="E12" s="5"/>
      <c r="F12" s="4"/>
      <c r="H12" s="5"/>
      <c r="I12" s="4"/>
    </row>
    <row r="13" spans="1:9" ht="12.75" customHeight="1" x14ac:dyDescent="0.2">
      <c r="B13" s="4"/>
      <c r="C13" s="4"/>
      <c r="E13" s="4"/>
      <c r="F13" s="4"/>
      <c r="H13" s="4"/>
      <c r="I13" s="4"/>
    </row>
    <row r="14" spans="1:9" ht="12.75" customHeight="1" x14ac:dyDescent="0.2">
      <c r="B14" s="4"/>
      <c r="C14" s="4"/>
      <c r="E14" s="4"/>
      <c r="F14" s="4"/>
      <c r="H14" s="4"/>
      <c r="I14" s="4"/>
    </row>
    <row r="15" spans="1:9" ht="12.75" customHeight="1" x14ac:dyDescent="0.2">
      <c r="B15" s="4"/>
      <c r="C15" s="4"/>
      <c r="E15" s="4"/>
      <c r="F15" s="4"/>
      <c r="H15" s="4"/>
      <c r="I15" s="4"/>
    </row>
    <row r="16" spans="1:9" ht="12.75" customHeight="1" x14ac:dyDescent="0.2">
      <c r="B16" s="4"/>
      <c r="C16" s="4"/>
      <c r="E16" s="4"/>
      <c r="F16" s="4"/>
      <c r="H16" s="4"/>
      <c r="I16" s="4"/>
    </row>
    <row r="17" spans="1:9" ht="12.75" customHeight="1" x14ac:dyDescent="0.2">
      <c r="B17" s="4"/>
      <c r="C17" s="4"/>
      <c r="E17" s="4"/>
      <c r="F17" s="4"/>
      <c r="H17" s="4"/>
      <c r="I17" s="4"/>
    </row>
    <row r="18" spans="1:9" ht="12.75" customHeight="1" x14ac:dyDescent="0.2">
      <c r="B18" s="4"/>
      <c r="C18" s="4"/>
      <c r="E18" s="4"/>
      <c r="F18" s="4"/>
      <c r="H18" s="4"/>
      <c r="I18" s="4"/>
    </row>
    <row r="19" spans="1:9" ht="12.75" customHeight="1" x14ac:dyDescent="0.2">
      <c r="B19" s="4"/>
      <c r="C19" s="4"/>
      <c r="E19" s="4"/>
      <c r="F19" s="4"/>
      <c r="H19" s="4"/>
      <c r="I19" s="4"/>
    </row>
    <row r="20" spans="1:9" ht="12.75" customHeight="1" x14ac:dyDescent="0.2">
      <c r="C20" s="4"/>
      <c r="F20" s="4"/>
      <c r="I20" s="4"/>
    </row>
    <row r="21" spans="1:9" ht="14.25" customHeight="1" x14ac:dyDescent="0.2">
      <c r="A21" s="6"/>
      <c r="B21" s="7"/>
      <c r="C21" s="4"/>
      <c r="D21" s="6"/>
      <c r="E21" s="7"/>
      <c r="F21" s="4"/>
      <c r="G21" s="6"/>
      <c r="H21" s="7"/>
      <c r="I21" s="4"/>
    </row>
    <row r="22" spans="1:9" ht="12.75" customHeight="1" x14ac:dyDescent="0.2">
      <c r="B22" s="7"/>
      <c r="C22" s="4"/>
      <c r="E22" s="7"/>
      <c r="F22" s="4"/>
      <c r="H22" s="7"/>
      <c r="I22" s="4"/>
    </row>
    <row r="23" spans="1:9" ht="12.75" customHeight="1" x14ac:dyDescent="0.2">
      <c r="B23" s="7"/>
      <c r="C23" s="4"/>
      <c r="E23" s="7"/>
      <c r="F23" s="4"/>
      <c r="H23" s="7"/>
      <c r="I23" s="4"/>
    </row>
    <row r="24" spans="1:9" ht="15" customHeight="1" x14ac:dyDescent="0.2">
      <c r="B24" s="4"/>
      <c r="C24" s="4"/>
      <c r="E24" s="4"/>
      <c r="F24" s="4"/>
      <c r="H24" s="4"/>
      <c r="I24" s="4"/>
    </row>
    <row r="25" spans="1:9" ht="16.5" customHeight="1" x14ac:dyDescent="0.2">
      <c r="B25" s="7"/>
      <c r="C25" s="4"/>
      <c r="E25" s="7"/>
      <c r="F25" s="4"/>
      <c r="H25" s="7"/>
      <c r="I25" s="4"/>
    </row>
    <row r="26" spans="1:9" ht="12.75" customHeight="1" x14ac:dyDescent="0.2">
      <c r="B26" s="7"/>
      <c r="C26" s="4"/>
      <c r="E26" s="7"/>
      <c r="F26" s="4"/>
      <c r="H26" s="7"/>
      <c r="I26" s="4"/>
    </row>
    <row r="27" spans="1:9" ht="12.75" customHeight="1" x14ac:dyDescent="0.2">
      <c r="B27" s="7"/>
      <c r="C27" s="4"/>
      <c r="E27" s="7"/>
      <c r="F27" s="4"/>
      <c r="H27" s="7"/>
      <c r="I27" s="4"/>
    </row>
    <row r="28" spans="1:9" ht="12.75" customHeight="1" x14ac:dyDescent="0.2">
      <c r="B28" s="4"/>
      <c r="C28" s="4"/>
      <c r="E28" s="4"/>
      <c r="F28" s="4"/>
      <c r="H28" s="4"/>
      <c r="I28" s="4"/>
    </row>
    <row r="29" spans="1:9" ht="12.75" customHeight="1" x14ac:dyDescent="0.2">
      <c r="B29" s="4"/>
      <c r="C29" s="4"/>
      <c r="E29" s="4"/>
      <c r="F29" s="4"/>
      <c r="H29" s="4"/>
      <c r="I29" s="4"/>
    </row>
    <row r="30" spans="1:9" ht="12.75" customHeight="1" x14ac:dyDescent="0.2">
      <c r="B30" s="4"/>
      <c r="C30" s="4"/>
      <c r="E30" s="4"/>
      <c r="F30" s="4"/>
      <c r="H30" s="4"/>
      <c r="I30" s="4"/>
    </row>
    <row r="31" spans="1:9" ht="12.75" customHeight="1" x14ac:dyDescent="0.2">
      <c r="B31" s="4"/>
      <c r="C31" s="4"/>
      <c r="E31" s="4"/>
      <c r="F31" s="4"/>
      <c r="H31" s="4"/>
      <c r="I31" s="4"/>
    </row>
    <row r="32" spans="1:9" ht="12.75" customHeight="1" x14ac:dyDescent="0.2">
      <c r="B32" s="4"/>
      <c r="C32" s="4"/>
      <c r="E32" s="4"/>
      <c r="F32" s="4"/>
      <c r="H32" s="4"/>
      <c r="I32" s="4"/>
    </row>
    <row r="33" spans="2:9" ht="12.75" customHeight="1" x14ac:dyDescent="0.2">
      <c r="B33" s="4"/>
      <c r="C33" s="4"/>
      <c r="E33" s="4"/>
      <c r="F33" s="4"/>
      <c r="H33" s="4"/>
      <c r="I33" s="4"/>
    </row>
    <row r="34" spans="2:9" ht="12.75" customHeight="1" x14ac:dyDescent="0.2">
      <c r="B34" s="4"/>
      <c r="C34" s="4"/>
      <c r="E34" s="4"/>
      <c r="F34" s="4"/>
      <c r="H34" s="4"/>
      <c r="I34" s="4"/>
    </row>
    <row r="35" spans="2:9" ht="12.75" customHeight="1" x14ac:dyDescent="0.2">
      <c r="B35" s="4"/>
      <c r="C35" s="4"/>
      <c r="E35" s="4"/>
      <c r="F35" s="4"/>
      <c r="H35" s="4"/>
      <c r="I35" s="4"/>
    </row>
    <row r="36" spans="2:9" ht="12.75" customHeight="1" x14ac:dyDescent="0.2">
      <c r="B36" s="4"/>
      <c r="C36" s="4"/>
      <c r="E36" s="4"/>
      <c r="F36" s="4"/>
      <c r="H36" s="4"/>
      <c r="I36" s="4"/>
    </row>
    <row r="37" spans="2:9" ht="12.75" customHeight="1" x14ac:dyDescent="0.2">
      <c r="B37" s="4"/>
      <c r="C37" s="4"/>
      <c r="E37" s="4"/>
      <c r="F37" s="4"/>
      <c r="H37" s="4"/>
      <c r="I37" s="4"/>
    </row>
    <row r="38" spans="2:9" ht="12.75" customHeight="1" x14ac:dyDescent="0.2">
      <c r="B38" s="4"/>
      <c r="C38" s="4"/>
      <c r="E38" s="4"/>
      <c r="F38" s="4"/>
      <c r="H38" s="4"/>
      <c r="I38" s="4"/>
    </row>
    <row r="39" spans="2:9" ht="12.75" customHeight="1" x14ac:dyDescent="0.2">
      <c r="B39" s="4"/>
      <c r="C39" s="4"/>
      <c r="E39" s="4"/>
      <c r="F39" s="4"/>
      <c r="H39" s="4"/>
      <c r="I39" s="4"/>
    </row>
    <row r="40" spans="2:9" ht="12.75" customHeight="1" x14ac:dyDescent="0.2">
      <c r="B40" s="4"/>
      <c r="C40" s="4"/>
      <c r="E40" s="4"/>
      <c r="F40" s="4"/>
      <c r="H40" s="4"/>
      <c r="I40" s="4"/>
    </row>
    <row r="41" spans="2:9" ht="12.75" customHeight="1" x14ac:dyDescent="0.2">
      <c r="B41" s="4"/>
      <c r="C41" s="4"/>
      <c r="E41" s="4"/>
      <c r="F41" s="4"/>
      <c r="H41" s="4"/>
      <c r="I41" s="4"/>
    </row>
    <row r="42" spans="2:9" ht="12.75" customHeight="1" x14ac:dyDescent="0.2">
      <c r="B42" s="4"/>
      <c r="C42" s="4"/>
      <c r="E42" s="4"/>
      <c r="F42" s="4"/>
      <c r="H42" s="4"/>
      <c r="I42" s="4"/>
    </row>
    <row r="43" spans="2:9" ht="12.75" customHeight="1" x14ac:dyDescent="0.2">
      <c r="B43" s="4"/>
      <c r="C43" s="4"/>
      <c r="E43" s="4"/>
      <c r="F43" s="4"/>
      <c r="H43" s="4"/>
      <c r="I43" s="4"/>
    </row>
    <row r="44" spans="2:9" ht="12.75" customHeight="1" x14ac:dyDescent="0.2">
      <c r="B44" s="4"/>
      <c r="C44" s="4"/>
      <c r="E44" s="4"/>
      <c r="F44" s="4"/>
      <c r="H44" s="4"/>
      <c r="I44" s="4"/>
    </row>
    <row r="45" spans="2:9" ht="12.75" customHeight="1" x14ac:dyDescent="0.2">
      <c r="B45" s="4"/>
      <c r="C45" s="4"/>
      <c r="E45" s="4"/>
      <c r="F45" s="4"/>
      <c r="H45" s="4"/>
      <c r="I45" s="4"/>
    </row>
    <row r="46" spans="2:9" ht="12.75" customHeight="1" x14ac:dyDescent="0.2">
      <c r="B46" s="4"/>
      <c r="C46" s="4"/>
      <c r="E46" s="4"/>
      <c r="F46" s="4"/>
      <c r="H46" s="4"/>
      <c r="I46" s="4"/>
    </row>
    <row r="47" spans="2:9" ht="12.75" customHeight="1" x14ac:dyDescent="0.2">
      <c r="B47" s="4"/>
      <c r="C47" s="4"/>
      <c r="E47" s="4"/>
      <c r="F47" s="4"/>
      <c r="H47" s="4"/>
      <c r="I47" s="4"/>
    </row>
    <row r="48" spans="2:9" x14ac:dyDescent="0.2">
      <c r="B48" s="8"/>
      <c r="C48" s="4"/>
      <c r="E48" s="8"/>
      <c r="F48" s="4"/>
      <c r="H48" s="8"/>
      <c r="I48" s="4"/>
    </row>
    <row r="120" spans="19:19" x14ac:dyDescent="0.2">
      <c r="S120" s="1">
        <f>SUM(E120:R120)</f>
        <v>0</v>
      </c>
    </row>
  </sheetData>
  <sheetProtection algorithmName="SHA-512" hashValue="W/JcOa4S0eAVdotre6r6Qab1tWlNkMhr9AdCIaBJCMocO7WFjNSL+ldfICIx7lXvfvpBNjoarofaz6fXGKIKxw==" saltValue="ky1wmYvh7lHMD8+07oaw9Q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Modello LA</vt:lpstr>
      <vt:lpstr>Allegato 3.a</vt:lpstr>
      <vt:lpstr>Allegato 3.b</vt:lpstr>
      <vt:lpstr>'Allegato 3.b'!Area_stampa</vt:lpstr>
      <vt:lpstr>'Modello LA'!Area_stampa</vt:lpstr>
      <vt:lpstr>'Allegato 3.a'!Titoli_stampa</vt:lpstr>
      <vt:lpstr>'Modello LA'!Titoli_stampa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Santoro, Thomas</dc:creator>
  <cp:lastModifiedBy>EMANUELA D'ORAZI</cp:lastModifiedBy>
  <cp:lastPrinted>2020-05-27T16:06:35Z</cp:lastPrinted>
  <dcterms:created xsi:type="dcterms:W3CDTF">2003-09-29T10:34:29Z</dcterms:created>
  <dcterms:modified xsi:type="dcterms:W3CDTF">2024-07-29T09:35:06Z</dcterms:modified>
</cp:coreProperties>
</file>